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8" yWindow="65524" windowWidth="13920" windowHeight="7320" tabRatio="820" firstSheet="1" activeTab="1"/>
  </bookViews>
  <sheets>
    <sheet name="Drop Down Lists" sheetId="1" state="hidden" r:id="rId1"/>
    <sheet name="Intro" sheetId="2" r:id="rId2"/>
    <sheet name="P-1 Fin. Proposal Instructions" sheetId="3" state="hidden" r:id="rId3"/>
    <sheet name="P-2 Fin. Compliance Checklist" sheetId="4" state="hidden" r:id="rId4"/>
    <sheet name="P-3 Explanations &amp; Deviations" sheetId="5" state="hidden" r:id="rId5"/>
    <sheet name="P-4 Admin and NAF" sheetId="6" state="hidden" r:id="rId6"/>
    <sheet name="P-5 Capitation" sheetId="7" state="hidden" r:id="rId7"/>
    <sheet name="P-6 PEPM Claim Estimate" sheetId="8" state="hidden" r:id="rId8"/>
    <sheet name="P-7 Financial Proposal Summary" sheetId="9" state="hidden" r:id="rId9"/>
    <sheet name="P-8 BOB Profile Information" sheetId="10" state="hidden" r:id="rId10"/>
    <sheet name="P-9a Provider Reimbursement" sheetId="11" state="hidden" r:id="rId11"/>
    <sheet name="P-9b Provider Reimbursement" sheetId="12" state="hidden" r:id="rId12"/>
    <sheet name="P-10a Hosp Util" sheetId="13" state="hidden" r:id="rId13"/>
    <sheet name="P-10b Hosp Util" sheetId="14" state="hidden" r:id="rId14"/>
    <sheet name="P-10c Hosp Util" sheetId="15" state="hidden" r:id="rId15"/>
    <sheet name="P-10d Hosp Util" sheetId="16" state="hidden" r:id="rId16"/>
    <sheet name="P-10e Hosp Util" sheetId="17" state="hidden" r:id="rId17"/>
  </sheets>
  <definedNames>
    <definedName name="Active_Enrollees">'P-4 Admin and NAF'!$E$48</definedName>
    <definedName name="Cap_Cumulative_Cost">'P-5 Capitation'!$J$46</definedName>
    <definedName name="CY1_Active">'P-6 PEPM Claim Estimate'!$D$29</definedName>
    <definedName name="CY1_Retirees">'P-6 PEPM Claim Estimate'!$D$34</definedName>
    <definedName name="CY2_Active">'P-6 PEPM Claim Estimate'!$D$30</definedName>
    <definedName name="CY2_Retirees">'P-6 PEPM Claim Estimate'!$D$35</definedName>
    <definedName name="List_Exp_Dev">'Drop Down Lists'!$C$9:$C$11</definedName>
    <definedName name="List_Yes_No">'Drop Down Lists'!$C$5:$C$7</definedName>
    <definedName name="List_YesNo">'Drop Down Lists'!$C$1:$C$3</definedName>
    <definedName name="Offeror_Name">'P-2 Fin. Compliance Checklist'!$A$20</definedName>
    <definedName name="_xlnm.Print_Area" localSheetId="2">'P-1 Fin. Proposal Instructions'!$A$4:$C$68</definedName>
    <definedName name="_xlnm.Print_Area" localSheetId="12">'P-10a Hosp Util'!$A$4:$AZ$48</definedName>
    <definedName name="_xlnm.Print_Area" localSheetId="13">'P-10b Hosp Util'!$A$4:$AZ$45</definedName>
    <definedName name="_xlnm.Print_Area" localSheetId="14">'P-10c Hosp Util'!$A$4:$BA$47</definedName>
    <definedName name="_xlnm.Print_Area" localSheetId="15">'P-10d Hosp Util'!$A$4:$BA$46</definedName>
    <definedName name="_xlnm.Print_Area" localSheetId="16">'P-10e Hosp Util'!$A$4:$BA$46</definedName>
    <definedName name="_xlnm.Print_Area" localSheetId="3">'P-2 Fin. Compliance Checklist'!$A$4:$D$26</definedName>
    <definedName name="_xlnm.Print_Area" localSheetId="4">'P-3 Explanations &amp; Deviations'!$A$4:$C$121</definedName>
    <definedName name="_xlnm.Print_Area" localSheetId="5">'P-4 Admin and NAF'!$A$4:$J$60</definedName>
    <definedName name="_xlnm.Print_Area" localSheetId="6">'P-5 Capitation'!$A$4:$K$68</definedName>
    <definedName name="_xlnm.Print_Area" localSheetId="7">'P-6 PEPM Claim Estimate'!$A$4:$E$39</definedName>
    <definedName name="_xlnm.Print_Area" localSheetId="8">'P-7 Financial Proposal Summary'!$A$4:$E$24</definedName>
    <definedName name="_xlnm.Print_Area" localSheetId="9">'P-8 BOB Profile Information'!$A$4:$E$66</definedName>
    <definedName name="_xlnm.Print_Area" localSheetId="10">'P-9a Provider Reimbursement'!$A$4:$K$87</definedName>
    <definedName name="_xlnm.Print_Area" localSheetId="11">'P-9b Provider Reimbursement'!$A$4:$K$84</definedName>
    <definedName name="_xlnm.Print_Titles" localSheetId="12">'P-10a Hosp Util'!$A:$B</definedName>
    <definedName name="_xlnm.Print_Titles" localSheetId="13">'P-10b Hosp Util'!$A:$B</definedName>
    <definedName name="_xlnm.Print_Titles" localSheetId="14">'P-10c Hosp Util'!$A:$B</definedName>
    <definedName name="_xlnm.Print_Titles" localSheetId="15">'P-10d Hosp Util'!$A:$B</definedName>
    <definedName name="_xlnm.Print_Titles" localSheetId="16">'P-10e Hosp Util'!$A:$B</definedName>
    <definedName name="_xlnm.Print_Titles" localSheetId="4">'P-3 Explanations &amp; Deviations'!$23:$23</definedName>
    <definedName name="_xlnm.Print_Titles" localSheetId="7">'P-6 PEPM Claim Estimate'!$4:$8</definedName>
    <definedName name="_xlnm.Print_Titles" localSheetId="8">'P-7 Financial Proposal Summary'!$4:$8</definedName>
    <definedName name="_xlnm.Print_Titles" localSheetId="10">'P-9a Provider Reimbursement'!$11:$14</definedName>
    <definedName name="_xlnm.Print_Titles" localSheetId="11">'P-9b Provider Reimbursement'!$11:$14</definedName>
    <definedName name="RAA_Fee">'P-4 Admin and NAF'!$I$51</definedName>
    <definedName name="Retiree_Enrollees">'P-4 Admin and NAF'!$E$47</definedName>
    <definedName name="RFP_no">'P-1 Fin. Proposal Instructions'!$B$7</definedName>
    <definedName name="Total_Admin_NAF">'P-4 Admin and NAF'!$I$50</definedName>
  </definedNames>
  <calcPr fullCalcOnLoad="1"/>
</workbook>
</file>

<file path=xl/sharedStrings.xml><?xml version="1.0" encoding="utf-8"?>
<sst xmlns="http://schemas.openxmlformats.org/spreadsheetml/2006/main" count="1486" uniqueCount="499">
  <si>
    <t>Attachment P- 7: Financial Proposal Summary</t>
  </si>
  <si>
    <t>Summary</t>
  </si>
  <si>
    <t>PEPM</t>
  </si>
  <si>
    <t>Enrollment Assumption</t>
  </si>
  <si>
    <t>Retirees Over Age 65</t>
  </si>
  <si>
    <t>3.  Capitation Rate (Attachment P-5, Line 13)</t>
  </si>
  <si>
    <t>1.  Administrative and NAF Fees (Attachment P-4, line 6)</t>
  </si>
  <si>
    <t>2.  RAA Fees (Attachment P-4, Line 7)</t>
  </si>
  <si>
    <t>a) Contract Year 1 Estimated Incurred Claims (AttachmentP-6, Line 1)</t>
  </si>
  <si>
    <t>b) Contract Year 2 Estimated Incurred Claims (Attachment P-6, Line 2)</t>
  </si>
  <si>
    <t>a) Contract Year 1 Estimated Incurred Claims (Attachment P-6, Line 5)</t>
  </si>
  <si>
    <t>b) Contract Year 2 Estimated Incurred Claims (Attachment P-6, Line 6)</t>
  </si>
  <si>
    <t>On line 7 of Attachment P-4, quote a firm, fixed fee per member rate (Runout Administration Amount, or RAA) to administer runout claims incurred, but not paid as of a specific termination date, for a twelve month period following date of termination of your contract.  This fixed fee will be guaranteed for the length of this contract period. This amount, will be paid as follows:  (1) 20% of the Runout Administration Amount (RAA) in each of the four months after the end of the contract; and (2) the remaining 20% of the RAA upon the expiration of the 12-month runout period.  The RAA will be calculated by taking the number of participants enrolled in the program as of the last day the contract is in effect times the rate provided.  For ranking purposes, the number of POS enrollees reflected in this Attachment P - 4 (sum of 4.a.viii. and 4.b., from the chart) will be multiplied by the rate provided.</t>
  </si>
  <si>
    <r>
      <t xml:space="preserve">For the Book of Business profiled in Attachment P - 8, provide the % of allowable charges (on a paid claim basis) for calendar year 2007 at each hospital, for each County/Metro Area listed based on the residence of the Book of Business Members.  </t>
    </r>
    <r>
      <rPr>
        <b/>
        <i/>
        <sz val="10"/>
        <rFont val="Arial"/>
        <family val="2"/>
      </rPr>
      <t xml:space="preserve">The sum of all the matrix entries (percentages) should add to 100%. </t>
    </r>
    <r>
      <rPr>
        <sz val="10"/>
        <rFont val="Arial"/>
        <family val="2"/>
      </rPr>
      <t xml:space="preserve"> For each hospital, indicate if this hospital is in your network, and provide the utilization (i.e. visits / 1,000) and average allowable charge (prior to application of a plan's cost sharing features, but after Medicare) per unit of utilization (i.e. per visit) for the Book of Business profiled in Attachment P - 8.  The average allowable charge data should be captured on a paid claim basis during calendar 2007.</t>
    </r>
  </si>
  <si>
    <t>For the Book of Business profiled in Attachment P - 8,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visits / 1,000) and average allowable charge (prior to application of a plan's cost sharing features, but after Medicare) per unit of utilization (i.e. per visit) for the Book of Business profiled in Attachment P - 8.  The average allowable charge data should be captured on a paid claim basis during calendar 2007.</t>
  </si>
  <si>
    <t>For the Book of Business profiled in Attachment P - 8,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admissions / 1,000, bed days / 1,000) and average allowable charge (prior to application of a plan's cost sharing features, but after Medicare) per unit of utilization (i.e. per bed day) for the Book of Business profiled in Attachment P - 8.  The average allowable charge data should be captured on a paid claim basis during calendar 2007.</t>
  </si>
  <si>
    <t>For the Book of Business profiled in Attachment P - 8,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visits / 1,000) and average allowable charge (prior to application of a plan's cost sharing features) per unit of utilization (i.e. per visit) for the Book of Business profiled in Attachment P - 8.  The average allowable charge data should be captured on a paid claim basis during calendar 2007.</t>
  </si>
  <si>
    <t>The Total Cumulative Cost, calculated on line 6 of Attachment P-7 Financial Proposal Summary, will be used for your financial ranking.</t>
  </si>
  <si>
    <t>For the Book of Business profiled in Attachment P - 8, provide the % of allowable charges (on a paid claim basis) for calendar year 2007 at each hospital, for each County/Metro Area listed based on the residence of the Book of Business Members.  The sum of all the matrix entries (percentages) should add to 100%.  For each hospital, indicate if this hospital is in your network, and provide the utilization (i.e. admissions / 1,000, bed days / 1,000) and average allowable charge (prior to application of a plan's cost sharing features) per unit of utilization (i.e. per bed day) for the Book of Business profiled in Attachment P - 8.  The average allowable charge data should be captured on a paid claim basis during calendar 2007.</t>
  </si>
  <si>
    <r>
      <t>Instructions:</t>
    </r>
    <r>
      <rPr>
        <sz val="10"/>
        <rFont val="Arial"/>
        <family val="2"/>
      </rPr>
      <t xml:space="preserve">  Please complete the following charts for the geographic location and the age / sex distribution of Members (i.e. employees and retirees, not dependents) for your POS book of business in the State of Maryland that are the basis for your responses to the utilization of professional services (Attachments  P - 9a and 9b) and hospital utilization (Attachments P - 10a through 10e), separately completing these charts for actives and under age 65 retirees combined, and over age 65 retirees.  
We will use this information to adjust your utilization figures for the State of Maryland's population and to estimate a projected claim cost to score your financial proposal for this solicitation.</t>
    </r>
  </si>
  <si>
    <t xml:space="preserve">(d)  the incurred claim estimate for Contract Years 1 and 2 based on information provided in P-4, P-5 and P-6 and validated by information provided in Attachments P-8 through P-10 and the Offeror's detailed explanation regarding the derivation of submitted claim estimates.  </t>
  </si>
  <si>
    <t xml:space="preserve">To develop the financial ranking for your Financial Proposal, the State will sum (a) through (d) as follows: </t>
  </si>
  <si>
    <t>Provide firm, fixed monthly Capitation rates for each of the ten (10) rate tiers below.  The Offeror shall provide a reduced rate for Medicare Eligible (ME) covered lives.</t>
  </si>
  <si>
    <t>Actives, Direct Pay, Satellite and Retirees Under Age 65</t>
  </si>
  <si>
    <t>1. Contract Year 1 Expected Incurred Claims (PEPM)</t>
  </si>
  <si>
    <t>2. Contract Year 2 Expected Incurred Claims (PEPM)</t>
  </si>
  <si>
    <t>3. Margin (% of claims) in estimates</t>
  </si>
  <si>
    <t>The State will pay the lessor of the total capitation amount actually paid to providers and the quoted capitation rates times the actual number of enrollees.</t>
  </si>
  <si>
    <t>6. Total Cumulative Cost</t>
  </si>
  <si>
    <t>Vendor will provide routine underwriting and actuarial related contract services at no additional cost.</t>
  </si>
  <si>
    <r>
      <t>By September 1</t>
    </r>
    <r>
      <rPr>
        <vertAlign val="superscript"/>
        <sz val="10"/>
        <rFont val="Times New Roman"/>
        <family val="1"/>
      </rPr>
      <t>st</t>
    </r>
    <r>
      <rPr>
        <sz val="10"/>
        <rFont val="Times New Roman"/>
        <family val="1"/>
      </rPr>
      <t xml:space="preserve"> of each calendar year for the subsequent contract year (beginning July 1), Offeror will prepare a premium rate validation (demonstration of the need for the maximum rates based on several factors including but not limited to historical claims, expected enrollment, demographic changes, reserve changes, trends, utilization, network discounts) for the upcoming contract year.  If warranted based on negotiations with the State, Offeror will reduce its rates quoted in its proposal for the upcoming contract year.</t>
    </r>
  </si>
  <si>
    <t>4.  Active, Direct Pay, Satellite, and Retiree Under Age 65</t>
  </si>
  <si>
    <t>5.  Retirees Over Age 65</t>
  </si>
  <si>
    <t>4. IBNR (% of claims) in estimates</t>
  </si>
  <si>
    <t>5. Contract Year 1 Expected Incurred Claims (PEPM)</t>
  </si>
  <si>
    <t>6. Contract Year 2 Expected Incurred Claims (PEPM)</t>
  </si>
  <si>
    <t>7. Margin (% of claims) in estimates</t>
  </si>
  <si>
    <t>8. IBNR (% of claims) in estimates</t>
  </si>
  <si>
    <t>ROUTINE OB CARE INCL ANTEPARTUM CARE-VAG DEL-PP</t>
  </si>
  <si>
    <t>59510</t>
  </si>
  <si>
    <t>ROUTINE OB CARE INCL ANTEPARTUM CARE-C SECT-PP</t>
  </si>
  <si>
    <t>63030</t>
  </si>
  <si>
    <t>LAMINOT W/DECOMP NERV ROOT; 1 INTERSPACE LUMBAR</t>
  </si>
  <si>
    <t>NEUROPLASTY &amp;/OR TRANSPO; MEDIAN @ CARPAL TUNNEL</t>
  </si>
  <si>
    <t>66984</t>
  </si>
  <si>
    <t>EXTRACAPSULAR CATARACT REMOV W/INSRT IOL PROSTH</t>
  </si>
  <si>
    <t>R&amp;C - Reasonable and Customary</t>
  </si>
  <si>
    <t>Non-Network MAC - Maximum Allowable Charge (if applicable)</t>
  </si>
  <si>
    <t>Network Contract Fee should be based on average negotiated discounted fees, averaged for the State of Maryland.</t>
  </si>
  <si>
    <t>Inpatient, Excluding Maternity for Actives and Retirees Under Age 65</t>
  </si>
  <si>
    <t>Enter any discounts Offeror receives from Network Hospitals, and the reason for the discount:</t>
  </si>
  <si>
    <t>percent</t>
  </si>
  <si>
    <t>reason</t>
  </si>
  <si>
    <t>Hospitals</t>
  </si>
  <si>
    <t xml:space="preserve">Washington County </t>
  </si>
  <si>
    <t>Univ. of Maryland Med Sys</t>
  </si>
  <si>
    <t>Prince Georges Hospital</t>
  </si>
  <si>
    <t>Holy Cross Hospital</t>
  </si>
  <si>
    <t>Frederick Memorial Hospital</t>
  </si>
  <si>
    <t>Harford Memorial Hospital</t>
  </si>
  <si>
    <t>St. Josephs Hospital</t>
  </si>
  <si>
    <t>Mercy Medical Center Inc</t>
  </si>
  <si>
    <t>Johns Hopkins Hospital</t>
  </si>
  <si>
    <t>Dorchester General Hospital</t>
  </si>
  <si>
    <t>St. Agnes Hospital</t>
  </si>
  <si>
    <t>Sinai Hospital</t>
  </si>
  <si>
    <t>Bon Secours Hospital</t>
  </si>
  <si>
    <t>Franklin Square Hospital</t>
  </si>
  <si>
    <t>Washington Adventist Hospital</t>
  </si>
  <si>
    <t>Garrett County Memorial Hospital</t>
  </si>
  <si>
    <t>Montgomery General Hospital</t>
  </si>
  <si>
    <t>Peninsula Regional Medical Cen</t>
  </si>
  <si>
    <t>Suburban Hospital Association</t>
  </si>
  <si>
    <t>Anne Arundel General Hospital</t>
  </si>
  <si>
    <t>Union Memorial Hospital</t>
  </si>
  <si>
    <t>The Memorial Hospital</t>
  </si>
  <si>
    <t>Sacred Heart Hospital</t>
  </si>
  <si>
    <t>St. Mary Hospital</t>
  </si>
  <si>
    <t>Johns Hopkins Bayview Med Cen</t>
  </si>
  <si>
    <t>Chester River Hospital Center</t>
  </si>
  <si>
    <t>Union Hospital of Cecil County</t>
  </si>
  <si>
    <t>Carroll County General Hospital</t>
  </si>
  <si>
    <t>Harbor Hospital Center</t>
  </si>
  <si>
    <t>Request for POS Proposal for The State of Maryland, Functional Area 2</t>
  </si>
  <si>
    <t>Attachment P-1: Financial Proposal Instructions</t>
  </si>
  <si>
    <t>Attachment P-2: Financial Compliance Checklist</t>
  </si>
  <si>
    <t>Attachment P-3: Explanations and Deviations</t>
  </si>
  <si>
    <t>Attachment P-4: Administration and Network Access Fees</t>
  </si>
  <si>
    <t>Attachment P-5: Capitation Rates</t>
  </si>
  <si>
    <t>Attachment P-6: PEPM Claim Estimate</t>
  </si>
  <si>
    <t>Attachment P-7: Financial Proposal Summary</t>
  </si>
  <si>
    <t>Attachment P-8: Book of Business Profile Information</t>
  </si>
  <si>
    <t>Attachment P-9a: Provider Reimbursement (Professional) - Actives and Retirees Under Age 65</t>
  </si>
  <si>
    <t>Attachment P-9b: Provider Reimbursement (Professional) - Retirees Age 65 and Older</t>
  </si>
  <si>
    <t>Attachment P-10d: Hospital Utilization and Distribution of Allowable Charges</t>
  </si>
  <si>
    <t>Attachment P-10e: Hospital Utilization and Distribution of Allowable Charges</t>
  </si>
  <si>
    <t>Attachment P-10c: Hospital Utilization and Distribution of Allowable Charges</t>
  </si>
  <si>
    <t>Attachment P-10b: Hospital Utilization, Per Unit Allowable Charge and Distribution of Allowable Charges</t>
  </si>
  <si>
    <t>Attachment P-10a: Hospital Utilization, Per Unit Allowable Charge and Distribution of Allowable Charges</t>
  </si>
  <si>
    <t>Allegany County</t>
  </si>
  <si>
    <t>Civista Medical Center</t>
  </si>
  <si>
    <t>Memorial Hospital at Easton</t>
  </si>
  <si>
    <t>Maryland General Hospital</t>
  </si>
  <si>
    <t>Calvert Memorial Hospital</t>
  </si>
  <si>
    <t>Northwest Hospital Center Inc</t>
  </si>
  <si>
    <t>Greater Baltimore Medical Cent</t>
  </si>
  <si>
    <t>McCready Foundation Inc</t>
  </si>
  <si>
    <t>Howard County General Hospital</t>
  </si>
  <si>
    <t>Upper Chesapeake Med Ctr</t>
  </si>
  <si>
    <t>Doctors Community Hospital</t>
  </si>
  <si>
    <t>Southern Maryland Hospital</t>
  </si>
  <si>
    <t>Laurel Regional Hospital</t>
  </si>
  <si>
    <t>Good Samaritan Hospital</t>
  </si>
  <si>
    <t>Shady Grove Adventist Hospital</t>
  </si>
  <si>
    <t>James Lawrence Kernan Hospital</t>
  </si>
  <si>
    <t>Fort Washington Medical Center</t>
  </si>
  <si>
    <t>Atlantic General</t>
  </si>
  <si>
    <t xml:space="preserve">University (MIEMSS)        </t>
  </si>
  <si>
    <t>University (UMCC)</t>
  </si>
  <si>
    <t>Hospital In-Network (Yes or No)</t>
  </si>
  <si>
    <t>Admissions / 1,000 for Book of Business</t>
  </si>
  <si>
    <t>Bed Days / 1,000 for Book of Business</t>
  </si>
  <si>
    <t>Inpatient Maternity for Actives and Retirees Under Age 65</t>
  </si>
  <si>
    <t>Outpatient Hospital for Actives and Retirees Under Age 65</t>
  </si>
  <si>
    <t>Visits / 1,000 for Book of Business</t>
  </si>
  <si>
    <t>Allowable Charge per Visit for 2003</t>
  </si>
  <si>
    <t>Inpatient for Retirees Age 65 and Older</t>
  </si>
  <si>
    <t>3.</t>
  </si>
  <si>
    <t>4.</t>
  </si>
  <si>
    <t>5.</t>
  </si>
  <si>
    <t>List_Yes_No</t>
  </si>
  <si>
    <t>No</t>
  </si>
  <si>
    <t>Worcester County</t>
  </si>
  <si>
    <t>2 Persons (1 NME/ 1 ME) -- 1/2 of the PEPM network access fee</t>
  </si>
  <si>
    <t>3 Persons (2 NME/ 1 ME) -- 2/3rd of the PEPM network access fee</t>
  </si>
  <si>
    <t>3 Persons (1 NME/ 2 ME) -- 1/3rd of the PEPM network access fee</t>
  </si>
  <si>
    <t>4+ Persons (1 NME/ 3+ ME) -- 1/4th of the PEPM network access fee</t>
  </si>
  <si>
    <t>Per Employee Per Month (PEPM)</t>
  </si>
  <si>
    <t>Firm Fixed Fee Quote PEPM (guaranteed regardless of actual enrollment)</t>
  </si>
  <si>
    <t>POS Enrollees - Retirees Age 65 and Older</t>
  </si>
  <si>
    <t>POS Enrollees - Actives/Satellite/Direct Pay/Under Age 65 Retirees</t>
  </si>
  <si>
    <t>POS Financial Propsal for the State of Maryland, Functional Area 2</t>
  </si>
  <si>
    <t>Estimated Claims Per Employee Per Month (PEPM)</t>
  </si>
  <si>
    <t>Representations made by the Offeror in this proposal become contractual obligations that must be met during the contract term.</t>
  </si>
  <si>
    <t>Attachment P- 5: Capitation Rates</t>
  </si>
  <si>
    <t>Attachment P- 6: Offeror's Estimated Claim Cost</t>
  </si>
  <si>
    <t>Attachment P- 4: Administration and Network Access Fees</t>
  </si>
  <si>
    <t>Attachment P- 2:  Financial Compliance Checklist</t>
  </si>
  <si>
    <t>For purposes of Attachments P-4, P-5, and P-6, "per employee per month (PEPM)" means a cost for each employee or retiree on a monthly basis.</t>
  </si>
  <si>
    <t>Solicitation No. F10B8200015</t>
  </si>
  <si>
    <t>Contract Year 2</t>
  </si>
  <si>
    <t>Contract Year 3</t>
  </si>
  <si>
    <t>Contract Year 4</t>
  </si>
  <si>
    <t>Contract Year 5</t>
  </si>
  <si>
    <t>Contract Year 1</t>
  </si>
  <si>
    <t>Attachment P - 2: Financial Compliance Checklist</t>
  </si>
  <si>
    <t xml:space="preserve">Attachment P - 4: Administration and Network Access Fees </t>
  </si>
  <si>
    <t>Attachment P - 5: Capitation Rates, if applicable</t>
  </si>
  <si>
    <t>Attachment P - 3: Explanations and Deviations</t>
  </si>
  <si>
    <r>
      <t xml:space="preserve">If you provide a "No" response, or a "Yes" response with a qualifier, please provide an explanation for why you cannot comply with the requirement in full in </t>
    </r>
    <r>
      <rPr>
        <b/>
        <sz val="10"/>
        <color indexed="16"/>
        <rFont val="Arial"/>
        <family val="2"/>
      </rPr>
      <t>"Attachment P-3: Explanations and Deviations"</t>
    </r>
    <r>
      <rPr>
        <sz val="10"/>
        <color indexed="16"/>
        <rFont val="Arial"/>
        <family val="2"/>
      </rPr>
      <t xml:space="preserve">. </t>
    </r>
    <r>
      <rPr>
        <sz val="10"/>
        <rFont val="Arial"/>
        <family val="2"/>
      </rPr>
      <t xml:space="preserve"> All negative-type responses must have a corresponding explanation or alternative.  All explanations must be numbered to correspond to the questions to which they pertain and they must be brief.</t>
    </r>
  </si>
  <si>
    <t>Provide in the space indicated the types of health services that are capitated under the Offeror's program.</t>
  </si>
  <si>
    <t>The Offeror shall provide firm, fixed monthly Capitation rates by tier level, for each of the ten (10) rate tiers.  The Offeroror shall provide a reduced rate for Medicare Eligible (ME) covered lives.</t>
  </si>
  <si>
    <t>All capitation rates that are quoted on a firm, fixed basis for employees, and retirees, must also apply to Satellite and Direct Pay plan participants.</t>
  </si>
  <si>
    <r>
      <t xml:space="preserve">Complete all the attached financial exhibits for the self funded POS plan. De-identified, aggregate claims and enrollment experience for the three current POS plans are provided for your use in the Excel file labeled </t>
    </r>
    <r>
      <rPr>
        <b/>
        <sz val="10"/>
        <color indexed="16"/>
        <rFont val="Arial"/>
        <family val="2"/>
      </rPr>
      <t>"Attachment Q: POS Supporting Data"</t>
    </r>
    <r>
      <rPr>
        <sz val="10"/>
        <color indexed="16"/>
        <rFont val="Arial"/>
        <family val="2"/>
      </rPr>
      <t>.</t>
    </r>
  </si>
  <si>
    <r>
      <t>Please use the Medical Enrollment Assumptions listed below to prepare your financial quote.  For this scenario, the enrollment assumption reflects all current POS enrollees.  Also provide a detailed explanation to support the derivation of your claim estimate (including but not limited to, baseline claim costs and how that was developed, trend factors, utilization factors, network discount adjustments, enrollment adjustments, margin loads, IBNR adjustments).  The State will validate your claim estimate using information provided in your financial proposal and explanation.  Label as</t>
    </r>
    <r>
      <rPr>
        <b/>
        <sz val="10"/>
        <color indexed="16"/>
        <rFont val="Arial"/>
        <family val="2"/>
      </rPr>
      <t xml:space="preserve"> "Response Attachment P-6: Derivation of Estimated Claim Cost"</t>
    </r>
    <r>
      <rPr>
        <sz val="10"/>
        <rFont val="Arial"/>
        <family val="2"/>
      </rPr>
      <t>.</t>
    </r>
  </si>
  <si>
    <r>
      <t xml:space="preserve">Using POS claims and enrollment data provided in Attachment Q, and the stated enrollment assumptions, provide a PEPM incurred claim estimate for Contract Year 1 and Contract Year 2 for services that are not capitated.   These estimates will be used as part of the financial evaluation of the Offeror's proposal, and will be validated by the State.  
Also provide a detailed explanation to support the derivation of your claim estimate (including but not limited to, baseline claim costs, trend factors, utilization factors, network discount  adjustments, enrollment adjustments, margin loads, IBNR adjustments). Label as </t>
    </r>
    <r>
      <rPr>
        <b/>
        <sz val="10"/>
        <color indexed="16"/>
        <rFont val="Arial"/>
        <family val="2"/>
      </rPr>
      <t>"Response Attachment P-6: Derivation of Estimated Claim Cost"</t>
    </r>
    <r>
      <rPr>
        <sz val="10"/>
        <color indexed="8"/>
        <rFont val="Arial"/>
        <family val="2"/>
      </rPr>
      <t>.</t>
    </r>
  </si>
  <si>
    <t>A. Claims Administration</t>
  </si>
  <si>
    <t>a) Claims Administration/Payment</t>
  </si>
  <si>
    <t>b) Customer Service</t>
  </si>
  <si>
    <t>c) Corporate and Other Overhead</t>
  </si>
  <si>
    <t>d) Taxes</t>
  </si>
  <si>
    <t>e)  Profit</t>
  </si>
  <si>
    <t>f)  Utilization Review</t>
  </si>
  <si>
    <t>g) Care Management</t>
  </si>
  <si>
    <t>h) 5-10 annual Ad Hoc reporting requests</t>
  </si>
  <si>
    <t>i) Member communication materials (ID cards, booklets, etc.)</t>
  </si>
  <si>
    <t>j) Other  (please specify)</t>
  </si>
  <si>
    <t>k) Subtotal (Sum of a through j)</t>
  </si>
  <si>
    <t>B. Plan Administration</t>
  </si>
  <si>
    <t>a) Vendor share of State-conducted member satisfaction survey</t>
  </si>
  <si>
    <t>b) Vendor share of State's annual open enrollment costs</t>
  </si>
  <si>
    <t>c) Subtotal (Sum of a and b)</t>
  </si>
  <si>
    <t>C. Total Administration Fees  (Sum of 1.A.k and 1.B.c)</t>
  </si>
  <si>
    <t>Total Administration &amp; NAFs  (1.C + 2)</t>
  </si>
  <si>
    <t>Annualized Cost ((Line 1C. x (Line 4a.viii.+4b.) + Line 2. x (Line 4.a.ii. x 1/2 + Line 4.a.iv. x 2/3 + Line 4.a.v. x 1/3 + Line 4.a.vii. x 1/4 + Line 4.b.) x 12 months)</t>
  </si>
  <si>
    <t>Runout Administration Amount (RAA)</t>
  </si>
  <si>
    <t>Attachment P - 6: Offeror's Estimated Claim Cost for Non-Capitated Services</t>
  </si>
  <si>
    <t xml:space="preserve">(a)  the cumulative administration and network access fees for contract years 1 through 5 (Attachment P-4), </t>
  </si>
  <si>
    <t xml:space="preserve">(c)  the cumulative maximum capitation charges for contract years 1 through 5 (Attachment P-5), </t>
  </si>
  <si>
    <r>
      <t>3 Persons (2 NME/ 1 ME) -- 2/3</t>
    </r>
    <r>
      <rPr>
        <vertAlign val="superscript"/>
        <sz val="10"/>
        <rFont val="Arial"/>
        <family val="2"/>
      </rPr>
      <t>rd</t>
    </r>
    <r>
      <rPr>
        <sz val="10"/>
        <rFont val="Arial"/>
        <family val="2"/>
      </rPr>
      <t xml:space="preserve"> of the PEPM network access fee</t>
    </r>
  </si>
  <si>
    <r>
      <t>3 Persons (1 NME/ 2 ME) -- 1/3</t>
    </r>
    <r>
      <rPr>
        <vertAlign val="superscript"/>
        <sz val="10"/>
        <rFont val="Arial"/>
        <family val="2"/>
      </rPr>
      <t>rd</t>
    </r>
    <r>
      <rPr>
        <sz val="10"/>
        <rFont val="Arial"/>
        <family val="2"/>
      </rPr>
      <t xml:space="preserve"> of the PEPM network access fee</t>
    </r>
  </si>
  <si>
    <r>
      <t>4+ Persons (1 NME/ 3+ ME) -- 1/4</t>
    </r>
    <r>
      <rPr>
        <vertAlign val="superscript"/>
        <sz val="10"/>
        <rFont val="Arial"/>
        <family val="2"/>
      </rPr>
      <t>th</t>
    </r>
    <r>
      <rPr>
        <sz val="10"/>
        <rFont val="Arial"/>
        <family val="2"/>
      </rPr>
      <t xml:space="preserve"> of the PEPM network access fee</t>
    </r>
  </si>
  <si>
    <t>All PEPM fees must be quoted on a fully-loaded basis, i.e., fees must include all direct and indirect costs, general and administrative overhead, purchasing burden and profit.  No other fees or charges may be added to the contract after award, nor will the contractor be compensated on any basis other than the applicable fully loaded PEPM rate.</t>
  </si>
  <si>
    <t>Department of Budget and Management</t>
  </si>
  <si>
    <t>Employee Benefits Division</t>
  </si>
  <si>
    <t>301 W. Preston Street, Room 510</t>
  </si>
  <si>
    <t>Baltimore, MD 21201</t>
  </si>
  <si>
    <t>This data will be used to assess the utilization of hospitals by your book of business Members, relative to Network and Non-Network hospitals.  The utilization of the hospital for different types of services, combined with the allowable charge per unit of utilization data, will be used by the State to estimate a claim projection for Hospital services, using the utilization data provided for your book of business, demographically adjusted to the State of Maryland's population.</t>
  </si>
  <si>
    <t>The State will pay the lesser of the quoted firm, fixed maximum capitation rates by tier based on actual enrollment, or the actual payments to providers for capitated services.  The vendor will provide documentation of actual capitation payments for this purpose.</t>
  </si>
  <si>
    <t>F-5</t>
  </si>
  <si>
    <t>Monthly Capitation Rates by Tier Level</t>
  </si>
  <si>
    <t>1a.</t>
  </si>
  <si>
    <t>1b.</t>
  </si>
  <si>
    <t>1c.</t>
  </si>
  <si>
    <t>1d.</t>
  </si>
  <si>
    <t>1e.</t>
  </si>
  <si>
    <t>1f.</t>
  </si>
  <si>
    <t>1g.</t>
  </si>
  <si>
    <t>1h.</t>
  </si>
  <si>
    <t>1i.</t>
  </si>
  <si>
    <t>1j.</t>
  </si>
  <si>
    <t>For Proposal Analysis Purposes:</t>
  </si>
  <si>
    <t xml:space="preserve">2b. </t>
  </si>
  <si>
    <t>Using the firm, fixed monthly capitation rates by tier level quoted above, calculate the total monthly cost by</t>
  </si>
  <si>
    <t>multiplying each rate by the respective enrollment assumption and enter the result on line 11 of the chart below.</t>
  </si>
  <si>
    <t>2c.</t>
  </si>
  <si>
    <t>Calculate the annualized cost by multiplying line 11 by 12 months, and enter result on line 12.</t>
  </si>
  <si>
    <t>2d.</t>
  </si>
  <si>
    <t>Enter the sum-total of the cumulative cost for all 5 years from line 12. onto line 13.</t>
  </si>
  <si>
    <t>2e.</t>
  </si>
  <si>
    <t xml:space="preserve">Calculate Composite monthly cost on line 14 by dividing the monthly cost (line 11 ) by the </t>
  </si>
  <si>
    <t>enrollment assumption on line 11.</t>
  </si>
  <si>
    <t>Total Cost Calculation</t>
  </si>
  <si>
    <t>POS Enrollment Assumption</t>
  </si>
  <si>
    <t>8.</t>
  </si>
  <si>
    <t>9.</t>
  </si>
  <si>
    <t>10.</t>
  </si>
  <si>
    <t>11.</t>
  </si>
  <si>
    <t>Total Monthly</t>
  </si>
  <si>
    <t>12.</t>
  </si>
  <si>
    <t>Total Annualized</t>
  </si>
  <si>
    <t>13.</t>
  </si>
  <si>
    <t>Cumulative Annualized Cost</t>
  </si>
  <si>
    <t>14.</t>
  </si>
  <si>
    <t>Composite Cost</t>
  </si>
  <si>
    <t>Offeror Name</t>
  </si>
  <si>
    <t>The State will not pay network access fees for any Participant who is Medicare eligible and has Medicare as their primary coverage.  Therefore, for the tiered rate levels containing Participants who are both Medicare eligible (ME) and not Medicare eligible (NME), the State will pay a prorata portion of the PEPM network access fee, as follows:</t>
  </si>
  <si>
    <t>No - See explanation in Attachment P-3</t>
  </si>
  <si>
    <t>Baltimore-Washington Medical Center</t>
  </si>
  <si>
    <t>This payment information and utilization data for your POS book of business in Maryland will be demographically adjusted, and then used to estimate the professional services component of a claim cost for the State of Maryland's program.</t>
  </si>
  <si>
    <t>*  For Book of Business described in Attachment M-7, for each CPT4 procedure, for calendar year 2007.  In developing the per 1,000 utilization entries, reflect all members not just those members who utilize non-capitated providers.</t>
  </si>
  <si>
    <t>Please indicate your willingness to comply with each of requirement by selecting "Yes" or "No" from the drop down list in the response column of each item.</t>
  </si>
  <si>
    <t>Age Band</t>
  </si>
  <si>
    <t>Allowable Charge per Bed Day for 2007</t>
  </si>
  <si>
    <t>Allowable Charge per Visit for 2007</t>
  </si>
  <si>
    <t>County</t>
  </si>
  <si>
    <t># Members</t>
  </si>
  <si>
    <t>Sum</t>
  </si>
  <si>
    <t>Avg Allowable Cost per Day</t>
  </si>
  <si>
    <t>Weighted by MD Enrollment</t>
  </si>
  <si>
    <t>Avg Allowable Cost per Day for MD------&gt;</t>
  </si>
  <si>
    <t>Total Bed days/1000------&gt;</t>
  </si>
  <si>
    <t>PMPM------&gt;</t>
  </si>
  <si>
    <t>Avg Allowable Visits per Day</t>
  </si>
  <si>
    <t>Total Visits/1000------&gt;</t>
  </si>
  <si>
    <t>Avg Allowable Cost per Visit for MD------&gt;</t>
  </si>
  <si>
    <r>
      <t>Instructions:</t>
    </r>
    <r>
      <rPr>
        <sz val="10"/>
        <color indexed="8"/>
        <rFont val="Arial"/>
        <family val="2"/>
      </rPr>
      <t xml:space="preserve">  Use this worksheet to provide additional explanation that you wish to offer for any questions for which a "No" response, or a "Yes" response with a qualifier, was given.  </t>
    </r>
  </si>
  <si>
    <r>
      <t xml:space="preserve">Explanations must be numbered to correspond to the Financial Compliance Checklist item to which it pertains.  Please do not exceed 1,024 characters per line; if your response is longer than 1,024 characters, use multiple lines.  </t>
    </r>
    <r>
      <rPr>
        <b/>
        <sz val="10"/>
        <color indexed="8"/>
        <rFont val="ARIAL"/>
        <family val="2"/>
      </rPr>
      <t>Most importantly, keep all explanations brief.</t>
    </r>
  </si>
  <si>
    <t>6.</t>
  </si>
  <si>
    <t>7.</t>
  </si>
  <si>
    <t>All rates and fees that are quoted on a firm, fixed basis for employees and retirees, must also apply to Satellite and Direct Pay plan participants.</t>
  </si>
  <si>
    <t>Signature of Authorized Representative</t>
  </si>
  <si>
    <t>Signature of Witness</t>
  </si>
  <si>
    <t>Date</t>
  </si>
  <si>
    <t>List_YesNo</t>
  </si>
  <si>
    <t>Select one</t>
  </si>
  <si>
    <t>Yes</t>
  </si>
  <si>
    <t>c.</t>
  </si>
  <si>
    <t>Active, Direct Pay, Satellite and Retirees Under Age 65</t>
  </si>
  <si>
    <t>Retirees Under Over Age 65</t>
  </si>
  <si>
    <t>Outpatient for Retirees Age 65 and Older</t>
  </si>
  <si>
    <t>Instructions:</t>
  </si>
  <si>
    <t>Offeror's Response</t>
  </si>
  <si>
    <t>Financial Questionnaire</t>
  </si>
  <si>
    <t>Indicate "Explanation" or "Deviation"</t>
  </si>
  <si>
    <t>Offeror Response</t>
  </si>
  <si>
    <t>Section # /      Question #</t>
  </si>
  <si>
    <t>List_Exp_Dev</t>
  </si>
  <si>
    <t>Explanation</t>
  </si>
  <si>
    <t>Deviation</t>
  </si>
  <si>
    <t>Yes or No</t>
  </si>
  <si>
    <t>F-1</t>
  </si>
  <si>
    <t>Offeror's quoted rates/fees, including the fees for claim runout administration are guaranteed, regardless of actual enrollment, for the term of the contract.</t>
  </si>
  <si>
    <t>F-2</t>
  </si>
  <si>
    <t>Offeror's quoted rates/fees exclude commissions/compensation to outside consultants or brokers.</t>
  </si>
  <si>
    <t>F-3</t>
  </si>
  <si>
    <t>F-4</t>
  </si>
  <si>
    <t>Offeror Name:</t>
  </si>
  <si>
    <t>Plan Design (PPO, Indemnity, Medicare Supplement)</t>
  </si>
  <si>
    <t>1.</t>
  </si>
  <si>
    <t>Administration Fees</t>
  </si>
  <si>
    <t>(Immature)</t>
  </si>
  <si>
    <t>(Mature)</t>
  </si>
  <si>
    <t>Network Access Fees  (NAF)</t>
  </si>
  <si>
    <t>a.</t>
  </si>
  <si>
    <t>i.</t>
  </si>
  <si>
    <t>Individual (Medicare Eligible (ME))</t>
  </si>
  <si>
    <t>ii.</t>
  </si>
  <si>
    <t>2 Persons (1 NME/ 1 ME)</t>
  </si>
  <si>
    <t>iii.</t>
  </si>
  <si>
    <t>2 Persons (Both ME)</t>
  </si>
  <si>
    <t>iv.</t>
  </si>
  <si>
    <t>3 Persons (2 NME/ 1 ME)</t>
  </si>
  <si>
    <t>v.</t>
  </si>
  <si>
    <t>3 Persons (1 NME/ 2 ME)</t>
  </si>
  <si>
    <t>vi.</t>
  </si>
  <si>
    <t>3+ Persons (All ME)</t>
  </si>
  <si>
    <t>vii.</t>
  </si>
  <si>
    <t>4+ Persons (1 NME/ 3+ ME)</t>
  </si>
  <si>
    <t>viii.</t>
  </si>
  <si>
    <t>Total Tiers Age 65 and Older</t>
  </si>
  <si>
    <t>b.</t>
  </si>
  <si>
    <t>Total Cumulative Cost (of Line 5.)</t>
  </si>
  <si>
    <t>2.</t>
  </si>
  <si>
    <t>Notes:</t>
  </si>
  <si>
    <t>Medical Enrollment Assumptions</t>
  </si>
  <si>
    <t>Active, Direct Pay, Satellite, and Retiree Under Age 65</t>
  </si>
  <si>
    <t>Individual (Non-Medicare Eligible (NME))</t>
  </si>
  <si>
    <t>2 Persons (Both NME)</t>
  </si>
  <si>
    <t>Family (All NME)</t>
  </si>
  <si>
    <t xml:space="preserve">Total </t>
  </si>
  <si>
    <t xml:space="preserve">Geographic Distribution of Profile Members </t>
  </si>
  <si>
    <t>County/ Metro Area</t>
  </si>
  <si>
    <t xml:space="preserve">Also provide a detailed explanation to support the derivation of your administration costs and network access fees for the five year period.  The administration fees for Contract Year 1 should be on an immature basis for all Offerors, including incumbents.  If an incumbent is awarded a contract under this solicitation, the State will pay runout fees from the prior contract during Contract Year 1, in addition to the immature Contract Year 1 fees.  </t>
  </si>
  <si>
    <t>"POS Enrollees" referenced above represent a uniform carrier assumption for purposes of evaluating proposals.  The uniform assumption reflects current combined enrollment for all POS plans, and is not represented as the actual or expected enrollment for a particular vendor.  Vendor must guarantee the fees quoted above regardless of actual enrollment.</t>
  </si>
  <si>
    <t>The following table summarizes the Offeror's Financial Proposal for the POS Functional Area.  The financial ranking is based on five (5) years of administrative and NAF fees, capitation rates and RAA fees in addition to two (2) years of estimated incurred claims.  The number of POS enrollees reflected in this Attachment P - 7 is used for evaluation purposes only and is not intended to reflect actual enrollment figures for Contract Years 1 through 5.</t>
  </si>
  <si>
    <t xml:space="preserve">For the Book of Business profiled in Attachment P-8, provide the percentage of allowable charges (on a paid claim basis) for calendar year 2007 at each hospital, for each County /Metro Area listed based on the residence of the Book of Business Members.  The sum of all the matrix entries (percentages) in each spreadsheet should add to 100%.  For each hospital, indicate if this hospital is in your network, and provide the utilization (i.e. admissions per 1,000, bed days per 1,000 or visits per 1,000, as indicated in the spreadsheet) and average allowable charge (prior to application of a plan's cost sharing features, but after Medicare's payments) per unit of utilization (i.e. per bed day or per visit, for inpatient and outpatient, respectively) for the Book of Business profiled in Attachment P - 8.  The average allowable charge data should be captured on a paid claim basis during calendar 2007.
There are five separate spreadsheets to be completed -- three for actives and retirees under age 65 combined, and two for retirees age 65 and older from your book of business.
</t>
  </si>
  <si>
    <t>F-6</t>
  </si>
  <si>
    <t>F10B8200015</t>
  </si>
  <si>
    <t># of ACTIVES / &lt;65 RETIREES</t>
  </si>
  <si>
    <t># of &gt;65 RETIREES</t>
  </si>
  <si>
    <t>Anne Arundel County</t>
  </si>
  <si>
    <t>Baltimore City</t>
  </si>
  <si>
    <t>Baltimore County</t>
  </si>
  <si>
    <t>Calvert County</t>
  </si>
  <si>
    <t>Caroline County</t>
  </si>
  <si>
    <t>Carroll County</t>
  </si>
  <si>
    <t>Cecil County</t>
  </si>
  <si>
    <t>Charles County</t>
  </si>
  <si>
    <t>District of Columbia</t>
  </si>
  <si>
    <t>Dorchester County</t>
  </si>
  <si>
    <t>Frederick County</t>
  </si>
  <si>
    <t>Garrett County</t>
  </si>
  <si>
    <t>Harford County</t>
  </si>
  <si>
    <t>Howard County</t>
  </si>
  <si>
    <t>Kent County</t>
  </si>
  <si>
    <t>Montgomery County</t>
  </si>
  <si>
    <t>Prince George's County</t>
  </si>
  <si>
    <t>Queen Anne's County</t>
  </si>
  <si>
    <t>Somerset County</t>
  </si>
  <si>
    <t>St. Mary's County</t>
  </si>
  <si>
    <t>Talbot County</t>
  </si>
  <si>
    <t>Washington County</t>
  </si>
  <si>
    <t>Wicomico County</t>
  </si>
  <si>
    <t>Outside Maryland</t>
  </si>
  <si>
    <t>Total</t>
  </si>
  <si>
    <t>Age/Sex Distribution</t>
  </si>
  <si>
    <t>ACTIVES/&lt;65 RETIREES</t>
  </si>
  <si>
    <t>Number of Males</t>
  </si>
  <si>
    <t>Number of Females</t>
  </si>
  <si>
    <t>&lt;24</t>
  </si>
  <si>
    <t>25-29</t>
  </si>
  <si>
    <t>30-34</t>
  </si>
  <si>
    <t>35-39</t>
  </si>
  <si>
    <t>40-44</t>
  </si>
  <si>
    <t>45-49</t>
  </si>
  <si>
    <t>50-54</t>
  </si>
  <si>
    <t>55-59</t>
  </si>
  <si>
    <t>60-64</t>
  </si>
  <si>
    <t>65-69</t>
  </si>
  <si>
    <t>70-74</t>
  </si>
  <si>
    <t>75+</t>
  </si>
  <si>
    <t>&gt;65 RETIREES</t>
  </si>
  <si>
    <t xml:space="preserve">Current </t>
  </si>
  <si>
    <t>Last change</t>
  </si>
  <si>
    <t>Two changes ago</t>
  </si>
  <si>
    <t>Provide the effective date for each set of payment rates for the listed services (mm/dd/yyyy)</t>
  </si>
  <si>
    <t>Utilization</t>
  </si>
  <si>
    <t>CPT-4</t>
  </si>
  <si>
    <t>/1,000 *</t>
  </si>
  <si>
    <t>Non-Network</t>
  </si>
  <si>
    <t xml:space="preserve">Network </t>
  </si>
  <si>
    <t>CODE</t>
  </si>
  <si>
    <t>PROCEDURE</t>
  </si>
  <si>
    <t>R&amp;C/MAC</t>
  </si>
  <si>
    <t>Contract Fee</t>
  </si>
  <si>
    <t>EVALUATION &amp; MANAGEMENT</t>
  </si>
  <si>
    <t>99202</t>
  </si>
  <si>
    <t>OFFIC/OUTPT VISIT E&amp;M NEW LOW-MOD SEVERITY 20MIN</t>
  </si>
  <si>
    <t>Office or Other Outpatient Services</t>
  </si>
  <si>
    <t>99203</t>
  </si>
  <si>
    <t>OFFIC/OUTPT VISIT E&amp;M NEW MODERAT SEVERITY 3OMIN</t>
  </si>
  <si>
    <t>99204</t>
  </si>
  <si>
    <t>OFFIC/OUTPT VISIT E&amp;M NEW MOD-HI SEVERITY 45 MIN</t>
  </si>
  <si>
    <t>99212</t>
  </si>
  <si>
    <t>OFFIC/OUTPT VISIT E&amp;M EST SELF-LIMIT/MINOR 10MIN</t>
  </si>
  <si>
    <t>99213</t>
  </si>
  <si>
    <t>OFFIC/OUTPT VISIT E&amp;M EST LOW-MOD SEVERITY 15MIN</t>
  </si>
  <si>
    <t>99214</t>
  </si>
  <si>
    <t>OFFIC/OUTPT VISIT E&amp;M EST MOD-HI SEVERITY 25 MIN</t>
  </si>
  <si>
    <t>99215</t>
  </si>
  <si>
    <t>OFFIC/OUTPT VISIT E&amp;M ESTAB MOD-HI SEVRTY 40 MIN</t>
  </si>
  <si>
    <t>Hospital Inpatient Services</t>
  </si>
  <si>
    <t>99223</t>
  </si>
  <si>
    <t>INIT HOSP CARE-DA E&amp;M HIGH SEVERITY 70 MIN</t>
  </si>
  <si>
    <t>99232</t>
  </si>
  <si>
    <t>SUBSQT HOSP CARE-DA E&amp;M MINOR COMPLIC 25 MIN</t>
  </si>
  <si>
    <t>99233</t>
  </si>
  <si>
    <t>SUBSQT HOSP CARE-DA E&amp;M SIGNIFIC COMPLIC 35 MIN</t>
  </si>
  <si>
    <t>OFFICE CNSLT NEW/ESTAB LOW SEVERITY 30 MIN</t>
  </si>
  <si>
    <t>99243</t>
  </si>
  <si>
    <t>OFFIC CONS NEW/ESTAB MODERATE SEVERITY 40 MIN</t>
  </si>
  <si>
    <t>99244</t>
  </si>
  <si>
    <t>OFFIC CONS NEW/ESTAB MOD-HIGH SEVERITY 60 MIN</t>
  </si>
  <si>
    <t>Emergency Department Services</t>
  </si>
  <si>
    <t>99283</t>
  </si>
  <si>
    <t>EMER DEPT VISIT E&amp;M MODERATE SEVERITY</t>
  </si>
  <si>
    <t>99284</t>
  </si>
  <si>
    <t>EMER DEPT VISIT E&amp;M HIGH SEVERITY URGENT EVAL</t>
  </si>
  <si>
    <t>EMERG DEPT E&amp;M-HIGH SEVERITY IMMED SIG THREAT</t>
  </si>
  <si>
    <t>PRD PREVENTATIVE MED E&amp;M ESTAB PT; 18-39 YRS</t>
  </si>
  <si>
    <t>PREVEN MEDS E&amp;M ESTAB PT; 40-64 YR</t>
  </si>
  <si>
    <t>MEDICINE</t>
  </si>
  <si>
    <t>HEMODIALYSIS PROC W/SINGLE PHYSICIAN EVALUATION</t>
  </si>
  <si>
    <t>HEMODIALYSIS PROC W/REPEAT EVAL W/WO REVIS DIALY</t>
  </si>
  <si>
    <t>TRNSCATH PLCMT INTRACORONRY STENT-PERC; SNGL VSL</t>
  </si>
  <si>
    <t>93000</t>
  </si>
  <si>
    <t>ECG-ROUTINE W/12 LEADS; W/INTERPT &amp; REPORT</t>
  </si>
  <si>
    <t>93015</t>
  </si>
  <si>
    <t>CV STRESS TEST W/TREADMILL-PHARM; INTRPT &amp; REPRT</t>
  </si>
  <si>
    <t>93307</t>
  </si>
  <si>
    <t>ECHO TRNSTHORAC REAL-TIME W/WO M-MODE; COMPLT</t>
  </si>
  <si>
    <t>93320</t>
  </si>
  <si>
    <t>DOPPLER ECHO CONT WAVE W/SPECTRAL DISPLY; COMPLT</t>
  </si>
  <si>
    <t>93510</t>
  </si>
  <si>
    <t>LT HEART CATH RETROGRAD-BRACH/AX/FEM ART; PERCUT</t>
  </si>
  <si>
    <t>PROF SRVC SUPV PREP&amp;PRVS IMMUOTHAPY; 1/MX ANTIG</t>
  </si>
  <si>
    <t>APPLIC MODAL 1/&gt; AREAS; ELEC STIM</t>
  </si>
  <si>
    <t>97110</t>
  </si>
  <si>
    <t>THERAP PROC 1/&gt; AREAS EA 15 MIN; EXERCISES</t>
  </si>
  <si>
    <t>MANUAL THERAPY TECH 1/MORE REGIONS EA 15 MIN</t>
  </si>
  <si>
    <t>THERAP ACTIVITIES DIRECT PT CONTACT EA 15 MIN</t>
  </si>
  <si>
    <t>(b)  the per member runout administration fee times POS Members (Attachment P-4),</t>
  </si>
  <si>
    <t>Although the Offeror will not be able to modify the cells in this attachment, the Offeror needs to be familiar with the calculations.</t>
  </si>
  <si>
    <t>For your POS book of business in the State of Maryland, provide the geographic location of the Members (i.e. employees and retirees, not dependents) and the age / sex distribution for the Members broken down into actives and retirees under age 65 combined, and the retirees age 65 and older.  This information will be used by the State to adjust your utilization figures to reflect the State of Maryland's population and to estimate a projected claim cost to validate your financial proposal for this solicitation.</t>
  </si>
  <si>
    <r>
      <t xml:space="preserve">Provide a list of services that are capitated (if more space is required, enter service categories in </t>
    </r>
    <r>
      <rPr>
        <b/>
        <sz val="12"/>
        <color indexed="16"/>
        <rFont val="Times New Roman"/>
        <family val="1"/>
      </rPr>
      <t>Attachment P-3: Explanations and Deviations</t>
    </r>
    <r>
      <rPr>
        <sz val="12"/>
        <color indexed="8"/>
        <rFont val="Times New Roman"/>
        <family val="1"/>
      </rPr>
      <t>):</t>
    </r>
  </si>
  <si>
    <t>CHIROPRACTIC MANIP TX; SPINAL 1-2 REGIONS</t>
  </si>
  <si>
    <t>CHIROPRACTIC MANIP TX; SPINAL 3-4 REGIONS</t>
  </si>
  <si>
    <t>PATHOLOGY &amp; LAB</t>
  </si>
  <si>
    <t>GENERAL HEALTH PANEL</t>
  </si>
  <si>
    <t>COMPREHENSIVE METABOLIC PANEL</t>
  </si>
  <si>
    <t>LIPID PANEL</t>
  </si>
  <si>
    <t>THYROID STIM HORMONE</t>
  </si>
  <si>
    <t>CYTOPATH CERV/VAG; THIN PREP; MNL SCR-PHYS SUPR</t>
  </si>
  <si>
    <t>LEVEL IV-SURG PATH GROSS/MICRO EXAM</t>
  </si>
  <si>
    <t>RADIOLOGY</t>
  </si>
  <si>
    <t>CAT HEAD/BRAIN; WO DYE</t>
  </si>
  <si>
    <t>MRI BRAIN; WO AND W DYE(Professional Component Only)</t>
  </si>
  <si>
    <t>71020</t>
  </si>
  <si>
    <t>RAD EXAM CHEST 2 VIEWS FRONTAL &amp; LAT</t>
  </si>
  <si>
    <t>MRI SPINAL CANAL &amp; CONTENTS LUMBAR; WO CONTRAST</t>
  </si>
  <si>
    <t>74160</t>
  </si>
  <si>
    <t>CAT ABD; W/CONTRAST</t>
  </si>
  <si>
    <t>76092</t>
  </si>
  <si>
    <t>SCREENING MAMMO BILAT</t>
  </si>
  <si>
    <t>ULTRASOUND TRANSVAGINAL</t>
  </si>
  <si>
    <t xml:space="preserve">Provide guaranteed Administration fees on a composite basis, per employee per month (PEPM), on an immature basis for Contract Year 1 and a mature basis for the subsequent four years, and a breakdown of the Administration cost components.  In addition, provide guaranteed Network Access Fees (NAF) on a composite basis, PEPM, to be applied in full to Member units that only contain Participants not eligible for Medicare (NME).  For Member units that contain Participants eligible for Medicare (ME), the NAF will be paid on a prorata basis as follows:  </t>
  </si>
  <si>
    <t>These firm, fixed fees can be the same in all five years, or vary year to year, at the vendor's discretion.  Please provide documentation to support the establishment of the fees in all five years (e.g.  assumed increase in fees, baseline fee).</t>
  </si>
  <si>
    <t>Administration and Network Access Fees will be evaluated based on cumulative cost for Contract Years 1 through 5 (line 6) of the total firm, fixed fees quoted.</t>
  </si>
  <si>
    <t>"POS Enrollment Assumption" referenced above represent a uniform carrier assumption for purposes of evaluating proposals.  The assumption reflects current combined enrollment for all POS plans, and is not represented as the actual or expected enrollment for a uniform particular vendor.  Vendor must guarantee the maximum capitated rates quoted above regardless of actual enrollment, with the exception of item c. below.</t>
  </si>
  <si>
    <t>Capitation rates will be evaluated based on cumulative cost for Contract Year 1 through Contract Year 5 (line 13) of the total firm, fixed maximum capitation rates quoted.</t>
  </si>
  <si>
    <t>RADIATION TREATMENT MANAGEMENT FIVE TREATMENTS</t>
  </si>
  <si>
    <t>MYOCARDIAL PERFUS IMAG; TOMO (SPECT) MX STUDIES</t>
  </si>
  <si>
    <t>SURGERY</t>
  </si>
  <si>
    <t>DESTRCT-ANY METHD-BEN LES W/LOCAL ANES; 1 LES(Includes Surgical Procedure Only)</t>
  </si>
  <si>
    <t>ARTHRODESIS-ANT W/MINI DISKECT; CERV BELOW C2</t>
  </si>
  <si>
    <t>ARTHROPLASTY ACETABULAR &amp; PROX FEM PROSTH REPLAC</t>
  </si>
  <si>
    <t>ARTHROPLASTY KNEE CONDYLE &amp; PLATEAU; MED &amp; LAT</t>
  </si>
  <si>
    <t>ARTHROSCOPY KNEE SURG; W/MENISECTMY (MEDIAL/LAT)</t>
  </si>
  <si>
    <t>CORONARY ART BYPASS W/ART GFT; 1 ART GFT</t>
  </si>
  <si>
    <t>43239</t>
  </si>
  <si>
    <t>UGI ENDO; W/BX 1/MX</t>
  </si>
  <si>
    <t>45378</t>
  </si>
  <si>
    <t>COLONOSCOPY FLEX-PROX SPLEN FLEX; DX (SEP PRO)</t>
  </si>
  <si>
    <t>COLONSCPY FLXIBLE PROX SPLENIC FLXURE; W/BX 1/MX</t>
  </si>
  <si>
    <t>COLONOSCOPY FLEX; W/REMV TUMOR/LES BY SNARE</t>
  </si>
  <si>
    <t>LAPAROSCOPY SURGICAL; CHOLECYSTECTOMY</t>
  </si>
  <si>
    <t>LITH EXTRACORPOREAL SHOCK WAVE</t>
  </si>
  <si>
    <t>58150</t>
  </si>
  <si>
    <t>TOT ABD HYST W/WO REMOV TUBE(S) - OVARY(S)</t>
  </si>
  <si>
    <t>59400</t>
  </si>
  <si>
    <t>Attachment P - 7: Financial Proposal Summary</t>
  </si>
  <si>
    <t>Attachment P - 8: Book of Business Member Profile</t>
  </si>
  <si>
    <t>Attachments P - 9a-b:  Provider Reimbursement, Professional Services</t>
  </si>
  <si>
    <t>Attachments P - 10a-e:  Hospital Utilization, Unit Cost and Distribution of Allowable Charges</t>
  </si>
  <si>
    <t>Attachment P- 10a-e: Hospital Utilization, Unit Cost and Distribution of Allowable Charges</t>
  </si>
  <si>
    <t>Attachment P- 9a-b: Provider Reimbursement, Professional Services</t>
  </si>
  <si>
    <t>Attachment P - 8:  Book of Business Member Profile</t>
  </si>
  <si>
    <t>For the last three sets of provider reimbursement schedules that have been in effect for your commercial program, complete the payment rate for each listed CPT procedure for both your network and non-network providers.  The exhibits list common procedures by CPT codes.  Provide payment rates for the requested services based on an average for the State of Maryland.  Also, provide the effective date for the payment rates provided.
For the book of business Members profiled in Attachment P-8, provide the utilization / 1,000 for each given procedure during the 2007 calendar year.  In developing the per 1,000 utilization entries, reflect all members not just those members who utilize non-capitated providers.
There are two separate spreadsheets to be completed -- one for actives and retirees under age 65 combined, and one for retirees age 65 and older from your book of business.
The provider fees will be used to assess increases in your payment rates for services to allow the State to estimate a claim projection for professional services, using the utilization data provided for your book of business, demographically adjusted to the State of Maryland's population.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</si>
</sst>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0.0%"/>
    <numFmt numFmtId="168" formatCode="_(&quot;$&quot;* #,##0_);_(&quot;$&quot;* \(#,##0\);_(&quot;$&quot;* &quot;-&quot;??_);_(@_)"/>
    <numFmt numFmtId="169" formatCode="#,##0.0_);\(#,##0.0\)"/>
    <numFmt numFmtId="170" formatCode="&quot;Yes&quot;;&quot;Yes&quot;;&quot;No&quot;"/>
    <numFmt numFmtId="171" formatCode="&quot;True&quot;;&quot;True&quot;;&quot;False&quot;"/>
    <numFmt numFmtId="172" formatCode="&quot;On&quot;;&quot;On&quot;;&quot;Off&quot;"/>
    <numFmt numFmtId="173" formatCode="[$€-2]\ #,##0.00_);[Red]\([$€-2]\ #,##0.00\)"/>
    <numFmt numFmtId="174" formatCode="[$-409]dddd\,\ mmmm\ dd\,\ yyyy"/>
    <numFmt numFmtId="175" formatCode="[$-409]h:mm:ss\ AM/PM"/>
  </numFmts>
  <fonts count="64">
    <font>
      <sz val="10"/>
      <name val="Arial"/>
      <family val="0"/>
    </font>
    <font>
      <sz val="8"/>
      <name val="Arial"/>
      <family val="0"/>
    </font>
    <font>
      <b/>
      <sz val="18"/>
      <name val="Arial"/>
      <family val="2"/>
    </font>
    <font>
      <sz val="14"/>
      <name val="Arial"/>
      <family val="2"/>
    </font>
    <font>
      <b/>
      <sz val="10"/>
      <name val="Arial"/>
      <family val="2"/>
    </font>
    <font>
      <b/>
      <sz val="12"/>
      <name val="Times New Roman"/>
      <family val="1"/>
    </font>
    <font>
      <sz val="12"/>
      <name val="Times New Roman"/>
      <family val="1"/>
    </font>
    <font>
      <sz val="10"/>
      <name val="Times New Roman"/>
      <family val="0"/>
    </font>
    <font>
      <sz val="10"/>
      <color indexed="8"/>
      <name val="Arial"/>
      <family val="2"/>
    </font>
    <font>
      <b/>
      <sz val="14"/>
      <name val="Times New Roman"/>
      <family val="1"/>
    </font>
    <font>
      <sz val="10"/>
      <color indexed="8"/>
      <name val="Times New Roman"/>
      <family val="1"/>
    </font>
    <font>
      <sz val="11"/>
      <color indexed="16"/>
      <name val="Arial"/>
      <family val="2"/>
    </font>
    <font>
      <sz val="10"/>
      <color indexed="9"/>
      <name val="Times New Roman"/>
      <family val="1"/>
    </font>
    <font>
      <b/>
      <sz val="10"/>
      <color indexed="9"/>
      <name val="Times New Roman"/>
      <family val="1"/>
    </font>
    <font>
      <b/>
      <sz val="12"/>
      <color indexed="9"/>
      <name val="Times New Roman"/>
      <family val="1"/>
    </font>
    <font>
      <sz val="10"/>
      <color indexed="18"/>
      <name val="Arial"/>
      <family val="0"/>
    </font>
    <font>
      <b/>
      <sz val="10"/>
      <color indexed="18"/>
      <name val="Times New Roman"/>
      <family val="1"/>
    </font>
    <font>
      <sz val="10"/>
      <name val="Monotype Sorts"/>
      <family val="0"/>
    </font>
    <font>
      <sz val="12"/>
      <color indexed="10"/>
      <name val="Times New Roman"/>
      <family val="1"/>
    </font>
    <font>
      <sz val="12"/>
      <color indexed="59"/>
      <name val="Times New Roman"/>
      <family val="1"/>
    </font>
    <font>
      <sz val="12"/>
      <color indexed="8"/>
      <name val="Arial"/>
      <family val="2"/>
    </font>
    <font>
      <b/>
      <sz val="12"/>
      <color indexed="18"/>
      <name val="Arial"/>
      <family val="2"/>
    </font>
    <font>
      <b/>
      <sz val="10"/>
      <color indexed="9"/>
      <name val="Arial"/>
      <family val="2"/>
    </font>
    <font>
      <b/>
      <sz val="10"/>
      <color indexed="8"/>
      <name val="ARIAL"/>
      <family val="2"/>
    </font>
    <font>
      <sz val="10"/>
      <color indexed="62"/>
      <name val="Arial"/>
      <family val="2"/>
    </font>
    <font>
      <sz val="12"/>
      <name val="Arial"/>
      <family val="2"/>
    </font>
    <font>
      <b/>
      <u val="single"/>
      <sz val="12"/>
      <name val="Arial"/>
      <family val="2"/>
    </font>
    <font>
      <b/>
      <sz val="12"/>
      <color indexed="9"/>
      <name val="Arial"/>
      <family val="2"/>
    </font>
    <font>
      <b/>
      <sz val="12"/>
      <name val="Arial"/>
      <family val="2"/>
    </font>
    <font>
      <b/>
      <sz val="14"/>
      <name val="Arial"/>
      <family val="2"/>
    </font>
    <font>
      <b/>
      <u val="single"/>
      <sz val="10"/>
      <color indexed="10"/>
      <name val="Times New Roman"/>
      <family val="1"/>
    </font>
    <font>
      <b/>
      <sz val="14"/>
      <color indexed="9"/>
      <name val="Times New Roman"/>
      <family val="1"/>
    </font>
    <font>
      <b/>
      <sz val="8"/>
      <color indexed="9"/>
      <name val="Arial"/>
      <family val="2"/>
    </font>
    <font>
      <b/>
      <i/>
      <sz val="10"/>
      <color indexed="9"/>
      <name val="Arial"/>
      <family val="2"/>
    </font>
    <font>
      <sz val="16"/>
      <name val="Times New Roman"/>
      <family val="1"/>
    </font>
    <font>
      <sz val="10"/>
      <name val="Charter BT"/>
      <family val="0"/>
    </font>
    <font>
      <sz val="11"/>
      <name val="Arial"/>
      <family val="2"/>
    </font>
    <font>
      <sz val="11"/>
      <name val="Times New Roman"/>
      <family val="1"/>
    </font>
    <font>
      <b/>
      <sz val="16"/>
      <color indexed="8"/>
      <name val="Arial Narrow"/>
      <family val="2"/>
    </font>
    <font>
      <b/>
      <sz val="18"/>
      <color indexed="9"/>
      <name val="Arial"/>
      <family val="2"/>
    </font>
    <font>
      <u val="single"/>
      <sz val="10"/>
      <color indexed="12"/>
      <name val="Arial"/>
      <family val="0"/>
    </font>
    <font>
      <u val="single"/>
      <sz val="10"/>
      <color indexed="36"/>
      <name val="Arial"/>
      <family val="0"/>
    </font>
    <font>
      <vertAlign val="superscript"/>
      <sz val="10"/>
      <name val="Arial"/>
      <family val="2"/>
    </font>
    <font>
      <sz val="11"/>
      <color indexed="8"/>
      <name val="Arial"/>
      <family val="2"/>
    </font>
    <font>
      <b/>
      <i/>
      <sz val="10"/>
      <name val="Arial"/>
      <family val="2"/>
    </font>
    <font>
      <b/>
      <sz val="10"/>
      <name val="Times New Roman"/>
      <family val="1"/>
    </font>
    <font>
      <b/>
      <sz val="12"/>
      <color indexed="12"/>
      <name val="Times New Roman"/>
      <family val="1"/>
    </font>
    <font>
      <b/>
      <sz val="11"/>
      <color indexed="18"/>
      <name val="Times New Roman"/>
      <family val="1"/>
    </font>
    <font>
      <b/>
      <sz val="11"/>
      <name val="Times New Roman"/>
      <family val="1"/>
    </font>
    <font>
      <sz val="12"/>
      <color indexed="8"/>
      <name val="Times New Roman"/>
      <family val="1"/>
    </font>
    <font>
      <b/>
      <sz val="11"/>
      <color indexed="8"/>
      <name val="Arial"/>
      <family val="2"/>
    </font>
    <font>
      <b/>
      <sz val="11"/>
      <color indexed="8"/>
      <name val="Times New Roman"/>
      <family val="1"/>
    </font>
    <font>
      <b/>
      <sz val="10"/>
      <color indexed="16"/>
      <name val="Arial"/>
      <family val="2"/>
    </font>
    <font>
      <sz val="10"/>
      <color indexed="16"/>
      <name val="Arial"/>
      <family val="2"/>
    </font>
    <font>
      <b/>
      <sz val="14"/>
      <color indexed="16"/>
      <name val="Arial"/>
      <family val="2"/>
    </font>
    <font>
      <sz val="14"/>
      <color indexed="16"/>
      <name val="Arial"/>
      <family val="2"/>
    </font>
    <font>
      <sz val="12"/>
      <color indexed="16"/>
      <name val="Times New Roman"/>
      <family val="1"/>
    </font>
    <font>
      <b/>
      <sz val="12"/>
      <color indexed="16"/>
      <name val="Times New Roman"/>
      <family val="1"/>
    </font>
    <font>
      <b/>
      <sz val="12"/>
      <color indexed="8"/>
      <name val="Arial"/>
      <family val="2"/>
    </font>
    <font>
      <b/>
      <sz val="18"/>
      <color indexed="16"/>
      <name val="Arial"/>
      <family val="2"/>
    </font>
    <font>
      <sz val="10"/>
      <color indexed="9"/>
      <name val="Arial"/>
      <family val="2"/>
    </font>
    <font>
      <b/>
      <sz val="11"/>
      <color indexed="9"/>
      <name val="Times New Roman"/>
      <family val="1"/>
    </font>
    <font>
      <b/>
      <sz val="12"/>
      <color indexed="8"/>
      <name val="Times New Roman"/>
      <family val="1"/>
    </font>
    <font>
      <vertAlign val="superscript"/>
      <sz val="10"/>
      <name val="Times New Roman"/>
      <family val="1"/>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lightGray">
        <bgColor indexed="9"/>
      </patternFill>
    </fill>
    <fill>
      <patternFill patternType="solid">
        <fgColor indexed="8"/>
        <bgColor indexed="64"/>
      </patternFill>
    </fill>
    <fill>
      <patternFill patternType="solid">
        <fgColor indexed="46"/>
        <bgColor indexed="64"/>
      </patternFill>
    </fill>
    <fill>
      <patternFill patternType="solid">
        <fgColor indexed="16"/>
        <bgColor indexed="64"/>
      </patternFill>
    </fill>
  </fills>
  <borders count="102">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dashed">
        <color indexed="22"/>
      </left>
      <right style="dashed">
        <color indexed="22"/>
      </right>
      <top style="dashed">
        <color indexed="22"/>
      </top>
      <bottom style="dashed">
        <color indexed="22"/>
      </bottom>
    </border>
    <border>
      <left style="thin"/>
      <right style="thin"/>
      <top style="hair"/>
      <bottom style="hair"/>
    </border>
    <border>
      <left style="thin"/>
      <right style="thin"/>
      <top>
        <color indexed="63"/>
      </top>
      <bottom style="hair"/>
    </border>
    <border>
      <left style="thin"/>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hair"/>
    </border>
    <border>
      <left>
        <color indexed="63"/>
      </left>
      <right style="thin"/>
      <top style="hair"/>
      <bottom style="hair"/>
    </border>
    <border>
      <left>
        <color indexed="63"/>
      </left>
      <right style="thin"/>
      <top style="hair"/>
      <bottom style="thin"/>
    </border>
    <border>
      <left style="dashed">
        <color indexed="22"/>
      </left>
      <right style="dashed">
        <color indexed="22"/>
      </right>
      <top style="thin"/>
      <bottom style="dashed">
        <color indexed="22"/>
      </bottom>
    </border>
    <border>
      <left style="thin"/>
      <right style="dashed">
        <color indexed="22"/>
      </right>
      <top style="dashed">
        <color indexed="22"/>
      </top>
      <bottom>
        <color indexed="63"/>
      </bottom>
    </border>
    <border>
      <left style="thin"/>
      <right style="dashed">
        <color indexed="22"/>
      </right>
      <top>
        <color indexed="63"/>
      </top>
      <bottom>
        <color indexed="63"/>
      </bottom>
    </border>
    <border>
      <left style="thin"/>
      <right style="dashed">
        <color indexed="22"/>
      </right>
      <top>
        <color indexed="63"/>
      </top>
      <bottom style="thin"/>
    </border>
    <border>
      <left style="dashed">
        <color indexed="22"/>
      </left>
      <right style="dashed">
        <color indexed="22"/>
      </right>
      <top style="dashed">
        <color indexed="22"/>
      </top>
      <bottom style="thin"/>
    </border>
    <border>
      <left>
        <color indexed="63"/>
      </left>
      <right style="thin"/>
      <top style="thin"/>
      <bottom style="thin"/>
    </border>
    <border>
      <left>
        <color indexed="63"/>
      </left>
      <right>
        <color indexed="63"/>
      </right>
      <top style="hair"/>
      <bottom style="hair"/>
    </border>
    <border>
      <left>
        <color indexed="63"/>
      </left>
      <right>
        <color indexed="63"/>
      </right>
      <top>
        <color indexed="63"/>
      </top>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double"/>
    </border>
    <border>
      <left>
        <color indexed="63"/>
      </left>
      <right>
        <color indexed="63"/>
      </right>
      <top style="double"/>
      <bottom style="thin"/>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hair"/>
    </border>
    <border>
      <left style="thin"/>
      <right>
        <color indexed="63"/>
      </right>
      <top style="hair"/>
      <bottom style="double"/>
    </border>
    <border>
      <left style="dashed">
        <color indexed="22"/>
      </left>
      <right>
        <color indexed="63"/>
      </right>
      <top style="thin"/>
      <bottom style="dashed">
        <color indexed="22"/>
      </botto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thin"/>
    </border>
    <border>
      <left style="thin"/>
      <right style="thin"/>
      <top style="dashed">
        <color indexed="22"/>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style="thin"/>
      <bottom style="hair"/>
    </border>
    <border>
      <left>
        <color indexed="63"/>
      </left>
      <right style="thin"/>
      <top style="hair"/>
      <bottom style="double"/>
    </border>
    <border>
      <left>
        <color indexed="63"/>
      </left>
      <right style="thin"/>
      <top>
        <color indexed="63"/>
      </top>
      <bottom style="thin"/>
    </border>
    <border>
      <left style="thin"/>
      <right>
        <color indexed="63"/>
      </right>
      <top style="thin"/>
      <bottom style="hair"/>
    </border>
    <border>
      <left style="thin"/>
      <right style="thin"/>
      <top style="hair"/>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hair"/>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style="thin"/>
      <bottom style="double"/>
    </border>
    <border>
      <left style="thin"/>
      <right style="thin"/>
      <top style="thin"/>
      <bottom style="dotted">
        <color indexed="22"/>
      </bottom>
    </border>
    <border>
      <left style="thin"/>
      <right style="thin"/>
      <top style="dotted">
        <color indexed="22"/>
      </top>
      <bottom style="dotted">
        <color indexed="22"/>
      </bottom>
    </border>
    <border>
      <left style="thin"/>
      <right style="thin"/>
      <top style="dotted">
        <color indexed="22"/>
      </top>
      <bottom style="thin">
        <color indexed="8"/>
      </bottom>
    </border>
    <border>
      <left style="thin"/>
      <right style="thin"/>
      <top style="dotted">
        <color indexed="22"/>
      </top>
      <bottom style="thin"/>
    </border>
    <border>
      <left style="thin"/>
      <right style="thin"/>
      <top style="thin">
        <color indexed="8"/>
      </top>
      <bottom style="dotted">
        <color indexed="22"/>
      </bottom>
    </border>
    <border>
      <left style="thin"/>
      <right style="thin"/>
      <top style="dotted">
        <color indexed="22"/>
      </top>
      <bottom>
        <color indexed="63"/>
      </bottom>
    </border>
    <border>
      <left style="thin"/>
      <right style="thin"/>
      <top style="dotted">
        <color indexed="22"/>
      </top>
      <bottom style="dashed">
        <color indexed="22"/>
      </bottom>
    </border>
    <border>
      <left style="thin"/>
      <right style="thin"/>
      <top style="dashed">
        <color indexed="22"/>
      </top>
      <bottom>
        <color indexed="63"/>
      </bottom>
    </border>
    <border>
      <left style="thin"/>
      <right style="thin"/>
      <top>
        <color indexed="63"/>
      </top>
      <bottom style="dashed">
        <color indexed="22"/>
      </bottom>
    </border>
    <border>
      <left style="thin"/>
      <right style="dotted"/>
      <top>
        <color indexed="63"/>
      </top>
      <bottom style="thin"/>
    </border>
    <border>
      <left style="thin"/>
      <right style="dotted"/>
      <top style="thin"/>
      <bottom style="thin"/>
    </border>
    <border>
      <left>
        <color indexed="63"/>
      </left>
      <right>
        <color indexed="63"/>
      </right>
      <top>
        <color indexed="63"/>
      </top>
      <bottom style="thin">
        <color indexed="28"/>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dashed">
        <color indexed="22"/>
      </right>
      <top style="thin"/>
      <bottom>
        <color indexed="63"/>
      </bottom>
    </border>
    <border>
      <left style="thin"/>
      <right style="dashed">
        <color indexed="22"/>
      </right>
      <top>
        <color indexed="63"/>
      </top>
      <bottom style="dashed">
        <color indexed="22"/>
      </bottom>
    </border>
    <border>
      <left style="thin"/>
      <right style="dashed">
        <color indexed="22"/>
      </right>
      <top style="thin"/>
      <bottom style="dashed">
        <color indexed="22"/>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color indexed="8"/>
      </bottom>
    </border>
    <border>
      <left style="thin"/>
      <right>
        <color indexed="63"/>
      </right>
      <top style="double"/>
      <bottom style="thin"/>
    </border>
    <border>
      <left style="thin"/>
      <right>
        <color indexed="63"/>
      </right>
      <top style="hair"/>
      <bottom>
        <color indexed="63"/>
      </bottom>
    </border>
    <border>
      <left>
        <color indexed="63"/>
      </left>
      <right>
        <color indexed="63"/>
      </right>
      <top style="hair"/>
      <bottom>
        <color indexed="63"/>
      </bottom>
    </border>
    <border>
      <left style="thin"/>
      <right style="thin"/>
      <top style="double"/>
      <bottom style="thin"/>
    </border>
    <border>
      <left style="thin"/>
      <right style="dashed">
        <color indexed="22"/>
      </right>
      <top style="thin"/>
      <bottom style="dotted">
        <color indexed="22"/>
      </bottom>
    </border>
    <border>
      <left style="dashed">
        <color indexed="22"/>
      </left>
      <right style="thin"/>
      <top style="thin"/>
      <bottom style="dotted">
        <color indexed="22"/>
      </bottom>
    </border>
    <border>
      <left style="thin"/>
      <right style="dashed">
        <color indexed="22"/>
      </right>
      <top style="dotted">
        <color indexed="22"/>
      </top>
      <bottom style="dotted">
        <color indexed="22"/>
      </bottom>
    </border>
    <border>
      <left style="dashed">
        <color indexed="22"/>
      </left>
      <right style="thin"/>
      <top style="dotted">
        <color indexed="22"/>
      </top>
      <bottom style="dotted">
        <color indexed="22"/>
      </bottom>
    </border>
    <border>
      <left style="thin"/>
      <right style="dashed">
        <color indexed="22"/>
      </right>
      <top style="dotted">
        <color indexed="22"/>
      </top>
      <bottom style="thin"/>
    </border>
    <border>
      <left style="dashed">
        <color indexed="22"/>
      </left>
      <right style="thin"/>
      <top style="dotted">
        <color indexed="22"/>
      </top>
      <bottom style="thin"/>
    </border>
    <border>
      <left style="thin"/>
      <right style="dashed">
        <color indexed="22"/>
      </right>
      <top style="dotted">
        <color indexed="22"/>
      </top>
      <bottom style="thin">
        <color indexed="8"/>
      </bottom>
    </border>
    <border>
      <left style="dashed">
        <color indexed="22"/>
      </left>
      <right style="thin"/>
      <top style="dotted">
        <color indexed="22"/>
      </top>
      <bottom style="thin">
        <color indexed="8"/>
      </bottom>
    </border>
    <border>
      <left style="thin"/>
      <right style="dashed">
        <color indexed="22"/>
      </right>
      <top style="thin">
        <color indexed="8"/>
      </top>
      <bottom style="dotted">
        <color indexed="22"/>
      </bottom>
    </border>
    <border>
      <left style="dashed">
        <color indexed="22"/>
      </left>
      <right style="thin"/>
      <top style="thin">
        <color indexed="8"/>
      </top>
      <bottom style="dotted">
        <color indexed="22"/>
      </bottom>
    </border>
    <border>
      <left style="thin"/>
      <right style="dashed">
        <color indexed="22"/>
      </right>
      <top style="dotted">
        <color indexed="22"/>
      </top>
      <bottom>
        <color indexed="63"/>
      </bottom>
    </border>
    <border>
      <left style="dashed">
        <color indexed="22"/>
      </left>
      <right style="thin"/>
      <top style="dotted">
        <color indexed="22"/>
      </top>
      <bottom>
        <color indexed="63"/>
      </bottom>
    </border>
    <border>
      <left style="thin"/>
      <right style="dashed">
        <color indexed="22"/>
      </right>
      <top style="dotted">
        <color indexed="22"/>
      </top>
      <bottom style="dashed">
        <color indexed="22"/>
      </bottom>
    </border>
    <border>
      <left style="dashed">
        <color indexed="22"/>
      </left>
      <right style="thin"/>
      <top style="dotted">
        <color indexed="22"/>
      </top>
      <bottom style="dashed">
        <color indexed="22"/>
      </bottom>
    </border>
    <border>
      <left style="dashed">
        <color indexed="22"/>
      </left>
      <right style="thin"/>
      <top>
        <color indexed="63"/>
      </top>
      <bottom>
        <color indexed="63"/>
      </bottom>
    </border>
    <border>
      <left style="thin"/>
      <right style="dashed">
        <color indexed="22"/>
      </right>
      <top style="dashed">
        <color indexed="22"/>
      </top>
      <bottom style="thin"/>
    </border>
    <border>
      <left style="dashed">
        <color indexed="22"/>
      </left>
      <right style="thin"/>
      <top style="dashed">
        <color indexed="22"/>
      </top>
      <bottom style="thin"/>
    </border>
    <border>
      <left style="dashed">
        <color indexed="22"/>
      </left>
      <right style="thin"/>
      <top>
        <color indexed="63"/>
      </top>
      <bottom style="dashed">
        <color indexed="22"/>
      </bottom>
    </border>
    <border>
      <left style="dashed">
        <color indexed="22"/>
      </left>
      <right style="thin"/>
      <top style="dashed">
        <color indexed="22"/>
      </top>
      <bottom>
        <color indexed="63"/>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color indexed="63"/>
      </left>
      <right>
        <color indexed="63"/>
      </right>
      <top>
        <color indexed="63"/>
      </top>
      <bottom style="double"/>
    </border>
    <border>
      <left>
        <color indexed="63"/>
      </left>
      <right style="thin"/>
      <top>
        <color indexed="63"/>
      </top>
      <bottom style="double"/>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7" fillId="0" borderId="0">
      <alignment/>
      <protection/>
    </xf>
    <xf numFmtId="0" fontId="7" fillId="0" borderId="0">
      <alignment vertical="center"/>
      <protection/>
    </xf>
    <xf numFmtId="0" fontId="0" fillId="0" borderId="0">
      <alignment/>
      <protection/>
    </xf>
    <xf numFmtId="0" fontId="0" fillId="0" borderId="0">
      <alignment/>
      <protection/>
    </xf>
    <xf numFmtId="0" fontId="0" fillId="0" borderId="0">
      <alignment/>
      <protection/>
    </xf>
    <xf numFmtId="0" fontId="35" fillId="0" borderId="0">
      <alignment/>
      <protection/>
    </xf>
    <xf numFmtId="9" fontId="0" fillId="0" borderId="0" applyFont="0" applyFill="0" applyBorder="0" applyAlignment="0" applyProtection="0"/>
  </cellStyleXfs>
  <cellXfs count="622">
    <xf numFmtId="0" fontId="0" fillId="0" borderId="0" xfId="0" applyAlignment="1">
      <alignment/>
    </xf>
    <xf numFmtId="0" fontId="0" fillId="0" borderId="0" xfId="0" applyFill="1" applyAlignment="1">
      <alignment/>
    </xf>
    <xf numFmtId="0" fontId="8" fillId="2" borderId="0" xfId="24" applyFont="1" applyFill="1" applyBorder="1" applyProtection="1">
      <alignment/>
      <protection/>
    </xf>
    <xf numFmtId="0" fontId="10" fillId="2" borderId="0" xfId="24" applyFont="1" applyFill="1" applyBorder="1" applyProtection="1">
      <alignment/>
      <protection/>
    </xf>
    <xf numFmtId="0" fontId="8" fillId="0" borderId="0" xfId="24" applyFont="1" applyFill="1" applyBorder="1" applyProtection="1">
      <alignment/>
      <protection/>
    </xf>
    <xf numFmtId="0" fontId="8" fillId="0" borderId="0" xfId="24" applyFont="1" applyFill="1" applyBorder="1" applyAlignment="1" applyProtection="1">
      <alignment vertical="top"/>
      <protection/>
    </xf>
    <xf numFmtId="0" fontId="7" fillId="2" borderId="0" xfId="21" applyFont="1" applyFill="1" applyProtection="1">
      <alignment/>
      <protection/>
    </xf>
    <xf numFmtId="0" fontId="7" fillId="2" borderId="0" xfId="21" applyFont="1" applyFill="1" applyAlignment="1" applyProtection="1">
      <alignment horizontal="left" vertical="top" wrapText="1"/>
      <protection/>
    </xf>
    <xf numFmtId="0" fontId="7" fillId="2" borderId="0" xfId="21" applyFont="1" applyFill="1" applyAlignment="1" applyProtection="1">
      <alignment horizontal="center"/>
      <protection/>
    </xf>
    <xf numFmtId="0" fontId="7" fillId="2" borderId="1" xfId="23" applyFont="1" applyFill="1" applyBorder="1" applyAlignment="1" applyProtection="1">
      <alignment horizontal="left" vertical="top" wrapText="1"/>
      <protection locked="0"/>
    </xf>
    <xf numFmtId="0" fontId="6" fillId="2" borderId="0" xfId="0" applyFont="1" applyFill="1" applyBorder="1" applyAlignment="1" applyProtection="1">
      <alignment/>
      <protection/>
    </xf>
    <xf numFmtId="164" fontId="18" fillId="2" borderId="2" xfId="0" applyNumberFormat="1" applyFont="1" applyFill="1" applyBorder="1" applyAlignment="1" applyProtection="1">
      <alignment/>
      <protection/>
    </xf>
    <xf numFmtId="0" fontId="6" fillId="2" borderId="3" xfId="0" applyFont="1" applyFill="1" applyBorder="1" applyAlignment="1" applyProtection="1">
      <alignment/>
      <protection/>
    </xf>
    <xf numFmtId="0" fontId="6" fillId="2" borderId="3" xfId="0" applyFont="1" applyFill="1" applyBorder="1" applyAlignment="1" applyProtection="1">
      <alignment wrapText="1"/>
      <protection/>
    </xf>
    <xf numFmtId="0" fontId="6" fillId="2" borderId="0" xfId="0" applyFont="1" applyFill="1" applyBorder="1" applyAlignment="1" applyProtection="1">
      <alignment wrapText="1"/>
      <protection/>
    </xf>
    <xf numFmtId="0" fontId="2" fillId="2" borderId="0" xfId="0" applyFont="1" applyFill="1" applyAlignment="1" applyProtection="1">
      <alignment horizontal="center"/>
      <protection/>
    </xf>
    <xf numFmtId="0" fontId="9" fillId="2" borderId="0" xfId="0" applyFont="1" applyFill="1" applyAlignment="1" applyProtection="1">
      <alignment horizontal="center"/>
      <protection/>
    </xf>
    <xf numFmtId="0" fontId="20" fillId="0" borderId="0" xfId="24" applyFont="1" applyFill="1" applyBorder="1" applyAlignment="1" applyProtection="1">
      <alignment vertical="top"/>
      <protection/>
    </xf>
    <xf numFmtId="0" fontId="0" fillId="2" borderId="0" xfId="25" applyFont="1" applyFill="1" applyAlignment="1" applyProtection="1">
      <alignment horizontal="center"/>
      <protection/>
    </xf>
    <xf numFmtId="0" fontId="8" fillId="2" borderId="0" xfId="25" applyFont="1" applyFill="1" applyAlignment="1" applyProtection="1">
      <alignment horizontal="center"/>
      <protection/>
    </xf>
    <xf numFmtId="0" fontId="0" fillId="2" borderId="0" xfId="25" applyFont="1" applyFill="1" applyBorder="1" applyAlignment="1" applyProtection="1">
      <alignment horizontal="center"/>
      <protection/>
    </xf>
    <xf numFmtId="3" fontId="8" fillId="2" borderId="0" xfId="25" applyNumberFormat="1" applyFont="1" applyFill="1" applyBorder="1" applyAlignment="1" applyProtection="1">
      <alignment horizontal="center"/>
      <protection/>
    </xf>
    <xf numFmtId="0" fontId="24" fillId="2" borderId="0" xfId="25" applyFont="1" applyFill="1" applyBorder="1" applyAlignment="1" applyProtection="1">
      <alignment horizontal="center"/>
      <protection/>
    </xf>
    <xf numFmtId="3" fontId="8" fillId="2" borderId="0" xfId="15" applyNumberFormat="1" applyFont="1" applyFill="1" applyBorder="1" applyAlignment="1" applyProtection="1">
      <alignment horizontal="center"/>
      <protection/>
    </xf>
    <xf numFmtId="0" fontId="0" fillId="3" borderId="0" xfId="25" applyFont="1" applyFill="1" applyBorder="1" applyAlignment="1" applyProtection="1">
      <alignment horizontal="center"/>
      <protection/>
    </xf>
    <xf numFmtId="0" fontId="0" fillId="3" borderId="0" xfId="25" applyFont="1" applyFill="1" applyAlignment="1" applyProtection="1">
      <alignment horizontal="center"/>
      <protection/>
    </xf>
    <xf numFmtId="0" fontId="20" fillId="2" borderId="0" xfId="24" applyFont="1" applyFill="1" applyBorder="1" applyAlignment="1" applyProtection="1">
      <alignment vertical="top"/>
      <protection/>
    </xf>
    <xf numFmtId="3" fontId="20" fillId="0" borderId="1" xfId="25" applyNumberFormat="1" applyFont="1" applyFill="1" applyBorder="1" applyAlignment="1" applyProtection="1">
      <alignment horizontal="center"/>
      <protection locked="0"/>
    </xf>
    <xf numFmtId="0" fontId="2" fillId="0" borderId="0" xfId="0" applyFont="1" applyAlignment="1" applyProtection="1">
      <alignment horizontal="centerContinuous"/>
      <protection/>
    </xf>
    <xf numFmtId="0" fontId="2" fillId="2" borderId="0" xfId="0" applyFont="1" applyFill="1" applyAlignment="1" applyProtection="1">
      <alignment/>
      <protection/>
    </xf>
    <xf numFmtId="0" fontId="2" fillId="2" borderId="0" xfId="0" applyFont="1" applyFill="1" applyAlignment="1" applyProtection="1">
      <alignment horizontal="centerContinuous"/>
      <protection/>
    </xf>
    <xf numFmtId="0" fontId="29" fillId="2" borderId="0" xfId="0" applyFont="1" applyFill="1" applyAlignment="1" applyProtection="1">
      <alignment horizontal="centerContinuous"/>
      <protection/>
    </xf>
    <xf numFmtId="0" fontId="9" fillId="2" borderId="0" xfId="0" applyFont="1" applyFill="1" applyAlignment="1" applyProtection="1">
      <alignment/>
      <protection/>
    </xf>
    <xf numFmtId="0" fontId="9" fillId="2" borderId="0" xfId="0" applyFont="1" applyFill="1" applyAlignment="1" applyProtection="1">
      <alignment horizontal="centerContinuous"/>
      <protection/>
    </xf>
    <xf numFmtId="0" fontId="30" fillId="2" borderId="0" xfId="0" applyFont="1" applyFill="1" applyAlignment="1" applyProtection="1">
      <alignment horizontal="centerContinuous"/>
      <protection/>
    </xf>
    <xf numFmtId="0" fontId="22" fillId="2" borderId="0" xfId="22" applyFont="1" applyFill="1" applyBorder="1" applyAlignment="1" applyProtection="1">
      <alignment horizontal="right" vertical="center"/>
      <protection/>
    </xf>
    <xf numFmtId="0" fontId="0" fillId="2" borderId="0" xfId="0" applyFont="1" applyFill="1" applyAlignment="1" applyProtection="1">
      <alignment horizontal="centerContinuous"/>
      <protection/>
    </xf>
    <xf numFmtId="0" fontId="22" fillId="2" borderId="0" xfId="22" applyFont="1" applyFill="1" applyBorder="1" applyAlignment="1" applyProtection="1">
      <alignment horizontal="centerContinuous" vertical="center"/>
      <protection/>
    </xf>
    <xf numFmtId="0" fontId="4" fillId="2" borderId="0" xfId="22" applyFont="1" applyFill="1" applyBorder="1" applyAlignment="1" applyProtection="1">
      <alignment horizontal="left" vertical="center"/>
      <protection/>
    </xf>
    <xf numFmtId="0" fontId="9" fillId="2" borderId="0" xfId="0" applyFont="1" applyFill="1" applyBorder="1" applyAlignment="1" applyProtection="1">
      <alignment/>
      <protection/>
    </xf>
    <xf numFmtId="0" fontId="22" fillId="2" borderId="0" xfId="22" applyFont="1" applyFill="1" applyBorder="1" applyAlignment="1" applyProtection="1">
      <alignment vertical="center"/>
      <protection/>
    </xf>
    <xf numFmtId="0" fontId="4" fillId="2" borderId="0" xfId="22" applyFont="1" applyFill="1" applyBorder="1" applyAlignment="1" applyProtection="1">
      <alignment horizontal="centerContinuous" vertical="center" wrapText="1"/>
      <protection/>
    </xf>
    <xf numFmtId="0" fontId="4" fillId="2" borderId="0" xfId="0" applyFont="1" applyFill="1" applyBorder="1" applyAlignment="1" applyProtection="1">
      <alignment horizontal="centerContinuous" wrapText="1"/>
      <protection/>
    </xf>
    <xf numFmtId="0" fontId="22" fillId="2" borderId="0" xfId="22" applyFont="1" applyFill="1" applyBorder="1" applyAlignment="1" applyProtection="1">
      <alignment horizontal="centerContinuous" vertical="center" wrapText="1"/>
      <protection/>
    </xf>
    <xf numFmtId="1" fontId="0" fillId="4" borderId="4" xfId="22" applyNumberFormat="1" applyFont="1" applyFill="1" applyBorder="1" applyAlignment="1" applyProtection="1">
      <alignment horizontal="center" vertical="center"/>
      <protection/>
    </xf>
    <xf numFmtId="1" fontId="0" fillId="2" borderId="4" xfId="22" applyNumberFormat="1" applyFont="1" applyFill="1" applyBorder="1" applyAlignment="1" applyProtection="1">
      <alignment horizontal="center" vertical="center"/>
      <protection/>
    </xf>
    <xf numFmtId="1" fontId="0" fillId="0" borderId="4" xfId="22" applyNumberFormat="1" applyFont="1" applyFill="1" applyBorder="1" applyAlignment="1" applyProtection="1">
      <alignment horizontal="center" vertical="center"/>
      <protection/>
    </xf>
    <xf numFmtId="0" fontId="0" fillId="2" borderId="0" xfId="0" applyFill="1" applyAlignment="1" applyProtection="1">
      <alignment/>
      <protection/>
    </xf>
    <xf numFmtId="0" fontId="0" fillId="2" borderId="0" xfId="0" applyFont="1" applyFill="1" applyAlignment="1" applyProtection="1">
      <alignment/>
      <protection/>
    </xf>
    <xf numFmtId="0" fontId="9" fillId="2" borderId="0" xfId="0" applyFont="1" applyFill="1" applyAlignment="1" applyProtection="1">
      <alignment/>
      <protection/>
    </xf>
    <xf numFmtId="0" fontId="7" fillId="2" borderId="0" xfId="26" applyFont="1" applyFill="1" applyProtection="1">
      <alignment/>
      <protection/>
    </xf>
    <xf numFmtId="0" fontId="7" fillId="2" borderId="0" xfId="26" applyFont="1" applyFill="1" applyAlignment="1" applyProtection="1">
      <alignment horizontal="left"/>
      <protection/>
    </xf>
    <xf numFmtId="0" fontId="0" fillId="0" borderId="0" xfId="26" applyFont="1" applyAlignment="1" applyProtection="1">
      <alignment horizontal="right"/>
      <protection/>
    </xf>
    <xf numFmtId="0" fontId="0" fillId="2" borderId="0" xfId="26" applyFont="1" applyFill="1" applyAlignment="1" applyProtection="1">
      <alignment horizontal="right"/>
      <protection/>
    </xf>
    <xf numFmtId="169" fontId="36" fillId="0" borderId="5" xfId="15" applyNumberFormat="1" applyFont="1" applyBorder="1" applyAlignment="1" applyProtection="1">
      <alignment wrapText="1"/>
      <protection locked="0"/>
    </xf>
    <xf numFmtId="9" fontId="37" fillId="0" borderId="6" xfId="27" applyFont="1" applyBorder="1" applyAlignment="1" applyProtection="1">
      <alignment/>
      <protection locked="0"/>
    </xf>
    <xf numFmtId="0" fontId="0" fillId="0" borderId="3" xfId="0" applyBorder="1" applyAlignment="1" applyProtection="1">
      <alignment wrapText="1"/>
      <protection/>
    </xf>
    <xf numFmtId="0" fontId="25" fillId="0" borderId="7" xfId="24" applyFont="1" applyFill="1" applyBorder="1" applyAlignment="1" applyProtection="1">
      <alignment horizontal="left" vertical="top" wrapText="1"/>
      <protection/>
    </xf>
    <xf numFmtId="0" fontId="7" fillId="3" borderId="0" xfId="26" applyFont="1" applyFill="1" applyProtection="1">
      <alignment/>
      <protection/>
    </xf>
    <xf numFmtId="0" fontId="7" fillId="3" borderId="0" xfId="26" applyFont="1" applyFill="1" applyAlignment="1" applyProtection="1">
      <alignment horizontal="left"/>
      <protection/>
    </xf>
    <xf numFmtId="0" fontId="7" fillId="0" borderId="0" xfId="26" applyFont="1" applyAlignment="1" applyProtection="1">
      <alignment horizontal="left"/>
      <protection/>
    </xf>
    <xf numFmtId="0" fontId="7" fillId="0" borderId="0" xfId="26" applyFont="1" applyProtection="1">
      <alignment/>
      <protection/>
    </xf>
    <xf numFmtId="0" fontId="0" fillId="2" borderId="3" xfId="0" applyFill="1" applyBorder="1" applyAlignment="1" applyProtection="1">
      <alignment wrapText="1"/>
      <protection/>
    </xf>
    <xf numFmtId="0" fontId="38" fillId="2"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14" fontId="7" fillId="2" borderId="8" xfId="21" applyNumberFormat="1" applyFont="1" applyFill="1" applyBorder="1" applyAlignment="1" applyProtection="1">
      <alignment horizontal="center"/>
      <protection locked="0"/>
    </xf>
    <xf numFmtId="0" fontId="4" fillId="0" borderId="0" xfId="0" applyFont="1" applyAlignment="1">
      <alignment/>
    </xf>
    <xf numFmtId="0" fontId="10" fillId="0" borderId="0" xfId="24" applyFont="1" applyFill="1" applyBorder="1" applyProtection="1">
      <alignment/>
      <protection/>
    </xf>
    <xf numFmtId="0" fontId="0" fillId="0" borderId="0" xfId="25" applyFont="1" applyFill="1" applyProtection="1">
      <alignment/>
      <protection/>
    </xf>
    <xf numFmtId="0" fontId="2" fillId="0" borderId="0" xfId="0" applyFont="1" applyFill="1" applyAlignment="1" applyProtection="1">
      <alignment/>
      <protection/>
    </xf>
    <xf numFmtId="0" fontId="9" fillId="0" borderId="0" xfId="0" applyFont="1" applyFill="1" applyAlignment="1" applyProtection="1">
      <alignment/>
      <protection/>
    </xf>
    <xf numFmtId="0" fontId="0" fillId="0" borderId="0" xfId="25" applyFont="1" applyFill="1" applyBorder="1" applyProtection="1">
      <alignment/>
      <protection/>
    </xf>
    <xf numFmtId="9" fontId="8" fillId="0" borderId="9" xfId="27" applyFont="1" applyFill="1" applyBorder="1" applyAlignment="1" applyProtection="1">
      <alignment horizontal="center"/>
      <protection/>
    </xf>
    <xf numFmtId="165" fontId="8" fillId="0" borderId="10" xfId="25" applyNumberFormat="1" applyFont="1" applyFill="1" applyBorder="1" applyAlignment="1" applyProtection="1">
      <alignment horizontal="center"/>
      <protection locked="0"/>
    </xf>
    <xf numFmtId="0" fontId="24" fillId="0" borderId="11" xfId="25" applyNumberFormat="1" applyFont="1" applyFill="1" applyBorder="1" applyAlignment="1" applyProtection="1">
      <alignment horizontal="left"/>
      <protection/>
    </xf>
    <xf numFmtId="0" fontId="8" fillId="0" borderId="12" xfId="15" applyNumberFormat="1" applyFont="1" applyFill="1" applyBorder="1" applyAlignment="1" applyProtection="1">
      <alignment horizontal="left"/>
      <protection/>
    </xf>
    <xf numFmtId="0" fontId="0" fillId="0" borderId="0" xfId="0" applyFill="1" applyAlignment="1" applyProtection="1">
      <alignment/>
      <protection/>
    </xf>
    <xf numFmtId="1" fontId="0" fillId="4" borderId="13" xfId="22" applyNumberFormat="1" applyFont="1" applyFill="1" applyBorder="1" applyAlignment="1" applyProtection="1">
      <alignment horizontal="center" vertical="center"/>
      <protection/>
    </xf>
    <xf numFmtId="0" fontId="0" fillId="5" borderId="14" xfId="22" applyFont="1" applyFill="1" applyBorder="1" applyAlignment="1" applyProtection="1">
      <alignment vertical="center" wrapText="1"/>
      <protection/>
    </xf>
    <xf numFmtId="0" fontId="0" fillId="5" borderId="15" xfId="22" applyFont="1" applyFill="1" applyBorder="1" applyAlignment="1" applyProtection="1">
      <alignment vertical="center" wrapText="1"/>
      <protection/>
    </xf>
    <xf numFmtId="0" fontId="0" fillId="5" borderId="16" xfId="22" applyFont="1" applyFill="1" applyBorder="1" applyAlignment="1" applyProtection="1">
      <alignment vertical="center" wrapText="1"/>
      <protection/>
    </xf>
    <xf numFmtId="1" fontId="0" fillId="0" borderId="17" xfId="22" applyNumberFormat="1" applyFont="1" applyFill="1" applyBorder="1" applyAlignment="1" applyProtection="1">
      <alignment horizontal="center" vertical="center"/>
      <protection/>
    </xf>
    <xf numFmtId="1" fontId="0" fillId="4" borderId="17" xfId="22" applyNumberFormat="1" applyFont="1" applyFill="1" applyBorder="1" applyAlignment="1" applyProtection="1">
      <alignment horizontal="center" vertical="center"/>
      <protection/>
    </xf>
    <xf numFmtId="1" fontId="0" fillId="2" borderId="13" xfId="22" applyNumberFormat="1" applyFont="1" applyFill="1" applyBorder="1" applyAlignment="1" applyProtection="1">
      <alignment horizontal="center" vertical="center"/>
      <protection/>
    </xf>
    <xf numFmtId="1" fontId="0" fillId="2" borderId="17" xfId="22" applyNumberFormat="1" applyFont="1" applyFill="1" applyBorder="1" applyAlignment="1" applyProtection="1">
      <alignment horizontal="center" vertical="center"/>
      <protection/>
    </xf>
    <xf numFmtId="0" fontId="7" fillId="0" borderId="0" xfId="26" applyFont="1" applyFill="1" applyProtection="1">
      <alignment/>
      <protection/>
    </xf>
    <xf numFmtId="0" fontId="7" fillId="0" borderId="0" xfId="26" applyFont="1" applyFill="1" applyAlignment="1" applyProtection="1">
      <alignment horizontal="left"/>
      <protection/>
    </xf>
    <xf numFmtId="0" fontId="2" fillId="0" borderId="0" xfId="0" applyFont="1" applyFill="1" applyBorder="1" applyAlignment="1" applyProtection="1">
      <alignment/>
      <protection/>
    </xf>
    <xf numFmtId="0" fontId="7" fillId="0" borderId="1" xfId="21" applyFont="1" applyFill="1" applyBorder="1" applyAlignment="1" applyProtection="1">
      <alignment horizontal="left" vertical="center" wrapText="1"/>
      <protection/>
    </xf>
    <xf numFmtId="0" fontId="7" fillId="0" borderId="18" xfId="21" applyFont="1" applyFill="1" applyBorder="1" applyAlignment="1" applyProtection="1">
      <alignment horizontal="left" vertical="center" wrapText="1"/>
      <protection/>
    </xf>
    <xf numFmtId="0" fontId="5" fillId="2" borderId="0" xfId="0" applyFont="1" applyFill="1" applyAlignment="1" applyProtection="1">
      <alignment/>
      <protection/>
    </xf>
    <xf numFmtId="0" fontId="6" fillId="2" borderId="19" xfId="0" applyFont="1" applyFill="1" applyBorder="1" applyAlignment="1" applyProtection="1" quotePrefix="1">
      <alignment/>
      <protection/>
    </xf>
    <xf numFmtId="0" fontId="6" fillId="2" borderId="19" xfId="0" applyFont="1" applyFill="1" applyBorder="1" applyAlignment="1" applyProtection="1">
      <alignment/>
      <protection/>
    </xf>
    <xf numFmtId="0" fontId="6" fillId="2" borderId="20" xfId="0" applyFont="1" applyFill="1" applyBorder="1" applyAlignment="1" applyProtection="1">
      <alignment/>
      <protection/>
    </xf>
    <xf numFmtId="0" fontId="6" fillId="2" borderId="0" xfId="0" applyFont="1" applyFill="1" applyAlignment="1" applyProtection="1">
      <alignment/>
      <protection/>
    </xf>
    <xf numFmtId="0" fontId="6" fillId="2" borderId="11" xfId="0" applyFont="1" applyFill="1" applyBorder="1" applyAlignment="1" applyProtection="1">
      <alignment wrapText="1"/>
      <protection/>
    </xf>
    <xf numFmtId="41" fontId="6" fillId="0" borderId="21" xfId="0" applyNumberFormat="1" applyFont="1" applyFill="1" applyBorder="1" applyAlignment="1" applyProtection="1">
      <alignment/>
      <protection/>
    </xf>
    <xf numFmtId="0" fontId="6" fillId="2" borderId="11" xfId="0" applyFont="1" applyFill="1" applyBorder="1" applyAlignment="1" applyProtection="1">
      <alignment/>
      <protection/>
    </xf>
    <xf numFmtId="0" fontId="6" fillId="0" borderId="22" xfId="0" applyFont="1" applyFill="1" applyBorder="1" applyAlignment="1" applyProtection="1">
      <alignment/>
      <protection/>
    </xf>
    <xf numFmtId="0" fontId="6" fillId="6" borderId="22" xfId="0" applyFont="1" applyFill="1" applyBorder="1" applyAlignment="1" applyProtection="1">
      <alignment/>
      <protection/>
    </xf>
    <xf numFmtId="0" fontId="6" fillId="2" borderId="23" xfId="0" applyFont="1" applyFill="1" applyBorder="1" applyAlignment="1" applyProtection="1" quotePrefix="1">
      <alignment/>
      <protection/>
    </xf>
    <xf numFmtId="0" fontId="6" fillId="2" borderId="23" xfId="0" applyFont="1" applyFill="1" applyBorder="1" applyAlignment="1" applyProtection="1">
      <alignment/>
      <protection/>
    </xf>
    <xf numFmtId="0" fontId="6" fillId="2" borderId="9" xfId="0" applyFont="1" applyFill="1" applyBorder="1" applyAlignment="1" applyProtection="1">
      <alignment wrapText="1"/>
      <protection locked="0"/>
    </xf>
    <xf numFmtId="0" fontId="6" fillId="2" borderId="0" xfId="0" applyFont="1" applyFill="1" applyAlignment="1" applyProtection="1">
      <alignment horizontal="centerContinuous" vertical="center" wrapText="1"/>
      <protection/>
    </xf>
    <xf numFmtId="0" fontId="12" fillId="2" borderId="0" xfId="21" applyFont="1" applyFill="1" applyBorder="1" applyAlignment="1" applyProtection="1">
      <alignment horizontal="center"/>
      <protection/>
    </xf>
    <xf numFmtId="0" fontId="6" fillId="2" borderId="0" xfId="0" applyFont="1" applyFill="1" applyAlignment="1" applyProtection="1">
      <alignment horizontal="right" vertical="top"/>
      <protection/>
    </xf>
    <xf numFmtId="0" fontId="5" fillId="0" borderId="0" xfId="0" applyFont="1" applyFill="1" applyAlignment="1" applyProtection="1">
      <alignment/>
      <protection/>
    </xf>
    <xf numFmtId="0" fontId="6" fillId="0" borderId="0" xfId="0" applyFont="1" applyFill="1" applyAlignment="1" applyProtection="1">
      <alignment/>
      <protection/>
    </xf>
    <xf numFmtId="0" fontId="0" fillId="2" borderId="0" xfId="0" applyFill="1" applyAlignment="1" applyProtection="1">
      <alignment horizontal="left"/>
      <protection/>
    </xf>
    <xf numFmtId="37" fontId="0" fillId="0" borderId="10" xfId="15" applyNumberFormat="1" applyFont="1" applyBorder="1" applyAlignment="1" applyProtection="1">
      <alignment horizontal="center" wrapText="1"/>
      <protection locked="0"/>
    </xf>
    <xf numFmtId="164" fontId="18" fillId="2" borderId="3" xfId="0" applyNumberFormat="1" applyFont="1" applyFill="1" applyBorder="1" applyAlignment="1" applyProtection="1">
      <alignment/>
      <protection/>
    </xf>
    <xf numFmtId="0" fontId="6" fillId="0" borderId="24" xfId="0" applyFont="1" applyFill="1" applyBorder="1" applyAlignment="1" applyProtection="1">
      <alignment/>
      <protection/>
    </xf>
    <xf numFmtId="0" fontId="6" fillId="2" borderId="22" xfId="0" applyFont="1" applyFill="1" applyBorder="1" applyAlignment="1" applyProtection="1">
      <alignment/>
      <protection/>
    </xf>
    <xf numFmtId="0" fontId="6" fillId="2" borderId="25" xfId="0" applyFont="1" applyFill="1" applyBorder="1" applyAlignment="1" applyProtection="1">
      <alignment/>
      <protection/>
    </xf>
    <xf numFmtId="0" fontId="6" fillId="2" borderId="26" xfId="0" applyFont="1" applyFill="1" applyBorder="1" applyAlignment="1" applyProtection="1" quotePrefix="1">
      <alignment/>
      <protection/>
    </xf>
    <xf numFmtId="0" fontId="6" fillId="2" borderId="26" xfId="0" applyFont="1" applyFill="1" applyBorder="1" applyAlignment="1" applyProtection="1">
      <alignment/>
      <protection/>
    </xf>
    <xf numFmtId="0" fontId="6" fillId="2" borderId="12" xfId="0" applyFont="1" applyFill="1" applyBorder="1" applyAlignment="1" applyProtection="1">
      <alignment/>
      <protection/>
    </xf>
    <xf numFmtId="0" fontId="6" fillId="6" borderId="27" xfId="0" applyFont="1" applyFill="1" applyBorder="1" applyAlignment="1" applyProtection="1">
      <alignment/>
      <protection/>
    </xf>
    <xf numFmtId="0" fontId="6" fillId="2" borderId="21" xfId="0" applyFont="1" applyFill="1" applyBorder="1" applyAlignment="1" applyProtection="1" quotePrefix="1">
      <alignment horizontal="right"/>
      <protection/>
    </xf>
    <xf numFmtId="0" fontId="6" fillId="2" borderId="20" xfId="0" applyFont="1" applyFill="1" applyBorder="1" applyAlignment="1" applyProtection="1" quotePrefix="1">
      <alignment/>
      <protection/>
    </xf>
    <xf numFmtId="0" fontId="6" fillId="2" borderId="28" xfId="0" applyFont="1" applyFill="1" applyBorder="1" applyAlignment="1" applyProtection="1">
      <alignment/>
      <protection/>
    </xf>
    <xf numFmtId="0" fontId="6" fillId="2" borderId="29" xfId="0" applyFont="1" applyFill="1" applyBorder="1" applyAlignment="1" applyProtection="1">
      <alignment/>
      <protection/>
    </xf>
    <xf numFmtId="0" fontId="6" fillId="2" borderId="23" xfId="0" applyFont="1" applyFill="1" applyBorder="1" applyAlignment="1" applyProtection="1">
      <alignment wrapText="1"/>
      <protection/>
    </xf>
    <xf numFmtId="0" fontId="0" fillId="4" borderId="30" xfId="22" applyFont="1" applyFill="1" applyBorder="1" applyAlignment="1" applyProtection="1">
      <alignment horizontal="left" vertical="center" wrapText="1"/>
      <protection/>
    </xf>
    <xf numFmtId="0" fontId="0" fillId="2" borderId="31" xfId="22" applyFont="1" applyFill="1" applyBorder="1" applyAlignment="1" applyProtection="1">
      <alignment horizontal="left" vertical="center" wrapText="1"/>
      <protection/>
    </xf>
    <xf numFmtId="0" fontId="0" fillId="4" borderId="31" xfId="22" applyFont="1" applyFill="1" applyBorder="1" applyAlignment="1" applyProtection="1">
      <alignment horizontal="left" vertical="center" wrapText="1"/>
      <protection/>
    </xf>
    <xf numFmtId="0" fontId="0" fillId="4" borderId="32" xfId="22" applyFont="1" applyFill="1" applyBorder="1" applyAlignment="1" applyProtection="1">
      <alignment horizontal="left" vertical="center" wrapText="1"/>
      <protection/>
    </xf>
    <xf numFmtId="0" fontId="0" fillId="2" borderId="30" xfId="22" applyFont="1" applyFill="1" applyBorder="1" applyAlignment="1" applyProtection="1">
      <alignment horizontal="left" vertical="center" wrapText="1"/>
      <protection/>
    </xf>
    <xf numFmtId="0" fontId="0" fillId="0" borderId="31" xfId="22" applyFont="1" applyFill="1" applyBorder="1" applyAlignment="1" applyProtection="1">
      <alignment horizontal="left" vertical="center" wrapText="1"/>
      <protection/>
    </xf>
    <xf numFmtId="0" fontId="0" fillId="2" borderId="32" xfId="22" applyFont="1" applyFill="1" applyBorder="1" applyAlignment="1" applyProtection="1">
      <alignment horizontal="left" vertical="center" wrapText="1"/>
      <protection/>
    </xf>
    <xf numFmtId="0" fontId="0" fillId="0" borderId="32" xfId="22" applyFont="1" applyFill="1" applyBorder="1" applyAlignment="1" applyProtection="1">
      <alignment horizontal="left" vertical="center" wrapText="1"/>
      <protection/>
    </xf>
    <xf numFmtId="2" fontId="0" fillId="0" borderId="33" xfId="27" applyNumberFormat="1" applyFont="1" applyFill="1" applyBorder="1" applyAlignment="1" applyProtection="1">
      <alignment horizontal="right" vertical="center" wrapText="1"/>
      <protection locked="0"/>
    </xf>
    <xf numFmtId="0" fontId="7" fillId="0" borderId="34" xfId="26" applyFont="1" applyFill="1" applyBorder="1" applyProtection="1">
      <alignment/>
      <protection/>
    </xf>
    <xf numFmtId="0" fontId="7" fillId="0" borderId="0" xfId="26" applyFont="1" applyFill="1" applyBorder="1" applyProtection="1">
      <alignment/>
      <protection/>
    </xf>
    <xf numFmtId="0" fontId="7" fillId="0" borderId="0" xfId="26" applyFont="1" applyFill="1" applyBorder="1" applyAlignment="1" applyProtection="1">
      <alignment horizontal="right"/>
      <protection/>
    </xf>
    <xf numFmtId="0" fontId="7" fillId="0" borderId="35" xfId="26" applyFont="1" applyFill="1" applyBorder="1" applyAlignment="1" applyProtection="1">
      <alignment horizontal="center"/>
      <protection/>
    </xf>
    <xf numFmtId="0" fontId="7" fillId="0" borderId="8" xfId="26" applyFont="1" applyFill="1" applyBorder="1" applyAlignment="1" applyProtection="1">
      <alignment horizontal="right"/>
      <protection/>
    </xf>
    <xf numFmtId="0" fontId="0" fillId="2" borderId="0" xfId="0" applyFill="1" applyAlignment="1" applyProtection="1">
      <alignment horizontal="left" vertical="top" wrapText="1"/>
      <protection/>
    </xf>
    <xf numFmtId="0" fontId="7" fillId="0" borderId="0" xfId="0" applyFont="1" applyFill="1" applyAlignment="1">
      <alignment horizontal="left" indent="1"/>
    </xf>
    <xf numFmtId="0" fontId="0" fillId="2" borderId="0" xfId="0" applyFont="1" applyFill="1" applyAlignment="1" applyProtection="1">
      <alignment horizontal="left" vertical="top" wrapText="1"/>
      <protection/>
    </xf>
    <xf numFmtId="0" fontId="3" fillId="2" borderId="0" xfId="0" applyFont="1" applyFill="1" applyAlignment="1" applyProtection="1">
      <alignment/>
      <protection/>
    </xf>
    <xf numFmtId="0" fontId="3" fillId="0" borderId="0" xfId="0" applyFont="1" applyFill="1" applyAlignment="1" applyProtection="1">
      <alignment/>
      <protection/>
    </xf>
    <xf numFmtId="0" fontId="4" fillId="2" borderId="0" xfId="0" applyFont="1" applyFill="1" applyAlignment="1" applyProtection="1" quotePrefix="1">
      <alignment vertical="top"/>
      <protection/>
    </xf>
    <xf numFmtId="0" fontId="0" fillId="2" borderId="0" xfId="0" applyFont="1" applyFill="1" applyAlignment="1" applyProtection="1">
      <alignment horizontal="left" indent="1"/>
      <protection/>
    </xf>
    <xf numFmtId="0" fontId="0" fillId="2" borderId="0" xfId="0" applyFill="1" applyAlignment="1" applyProtection="1">
      <alignment horizontal="center"/>
      <protection/>
    </xf>
    <xf numFmtId="0" fontId="4" fillId="2" borderId="9" xfId="0" applyFont="1" applyFill="1" applyBorder="1" applyAlignment="1" applyProtection="1">
      <alignment horizontal="left" vertical="top" wrapText="1"/>
      <protection/>
    </xf>
    <xf numFmtId="0" fontId="4" fillId="2" borderId="0" xfId="0" applyFont="1" applyFill="1" applyAlignment="1" applyProtection="1">
      <alignment/>
      <protection/>
    </xf>
    <xf numFmtId="0" fontId="0" fillId="2" borderId="0" xfId="0" applyFont="1" applyFill="1" applyAlignment="1" applyProtection="1">
      <alignment horizontal="center"/>
      <protection/>
    </xf>
    <xf numFmtId="0" fontId="0" fillId="2" borderId="0" xfId="0" applyFont="1" applyFill="1" applyAlignment="1" applyProtection="1" quotePrefix="1">
      <alignment vertical="top"/>
      <protection/>
    </xf>
    <xf numFmtId="0" fontId="0" fillId="2" borderId="0" xfId="0" applyFont="1" applyFill="1" applyAlignment="1" applyProtection="1">
      <alignment wrapText="1"/>
      <protection/>
    </xf>
    <xf numFmtId="0" fontId="4" fillId="2" borderId="9" xfId="0" applyFont="1" applyFill="1" applyBorder="1" applyAlignment="1" applyProtection="1">
      <alignment/>
      <protection/>
    </xf>
    <xf numFmtId="0" fontId="0" fillId="0" borderId="0" xfId="21" applyFont="1" applyFill="1" applyProtection="1">
      <alignment/>
      <protection/>
    </xf>
    <xf numFmtId="0" fontId="0" fillId="2" borderId="0" xfId="21" applyFont="1" applyFill="1" applyProtection="1">
      <alignment/>
      <protection/>
    </xf>
    <xf numFmtId="0" fontId="7" fillId="0" borderId="1" xfId="0" applyFont="1" applyFill="1" applyBorder="1" applyAlignment="1" applyProtection="1">
      <alignment vertical="center" wrapText="1"/>
      <protection/>
    </xf>
    <xf numFmtId="0" fontId="7" fillId="0" borderId="18" xfId="0" applyFont="1" applyFill="1" applyBorder="1" applyAlignment="1" applyProtection="1">
      <alignment vertical="center" wrapText="1"/>
      <protection/>
    </xf>
    <xf numFmtId="0" fontId="7" fillId="2" borderId="36" xfId="21" applyFont="1" applyFill="1" applyBorder="1" applyAlignment="1" applyProtection="1">
      <alignment horizontal="left" vertical="top" wrapText="1"/>
      <protection/>
    </xf>
    <xf numFmtId="0" fontId="7" fillId="2" borderId="36" xfId="21" applyFont="1" applyFill="1" applyBorder="1" applyAlignment="1" applyProtection="1">
      <alignment horizontal="center"/>
      <protection/>
    </xf>
    <xf numFmtId="0" fontId="7" fillId="2" borderId="8" xfId="21" applyFont="1" applyFill="1" applyBorder="1" applyAlignment="1" applyProtection="1">
      <alignment horizontal="center"/>
      <protection/>
    </xf>
    <xf numFmtId="0" fontId="7" fillId="0" borderId="0" xfId="21" applyFont="1" applyFill="1" applyAlignment="1" applyProtection="1">
      <alignment horizontal="left" vertical="top" wrapText="1"/>
      <protection/>
    </xf>
    <xf numFmtId="0" fontId="7" fillId="0" borderId="0" xfId="21" applyFont="1" applyFill="1" applyAlignment="1" applyProtection="1">
      <alignment horizontal="center"/>
      <protection/>
    </xf>
    <xf numFmtId="0" fontId="0" fillId="0" borderId="0" xfId="0" applyAlignment="1" applyProtection="1">
      <alignment/>
      <protection/>
    </xf>
    <xf numFmtId="0" fontId="7" fillId="2" borderId="0" xfId="21" applyFont="1" applyFill="1" applyAlignment="1" applyProtection="1">
      <alignment horizontal="centerContinuous"/>
      <protection/>
    </xf>
    <xf numFmtId="0" fontId="10" fillId="0" borderId="0" xfId="24" applyFont="1" applyFill="1" applyBorder="1" applyAlignment="1" applyProtection="1">
      <alignment horizontal="left"/>
      <protection/>
    </xf>
    <xf numFmtId="0" fontId="7" fillId="2" borderId="0" xfId="23" applyFont="1" applyFill="1" applyProtection="1">
      <alignment/>
      <protection/>
    </xf>
    <xf numFmtId="0" fontId="7" fillId="0" borderId="0" xfId="23" applyFont="1" applyFill="1" applyProtection="1">
      <alignment/>
      <protection/>
    </xf>
    <xf numFmtId="0" fontId="7" fillId="2" borderId="0" xfId="23" applyFont="1" applyFill="1" applyBorder="1" applyProtection="1">
      <alignment/>
      <protection/>
    </xf>
    <xf numFmtId="0" fontId="7" fillId="2" borderId="9" xfId="23" applyFont="1" applyFill="1" applyBorder="1" applyProtection="1">
      <alignment/>
      <protection/>
    </xf>
    <xf numFmtId="0" fontId="0" fillId="0" borderId="0" xfId="0" applyFill="1" applyAlignment="1" applyProtection="1">
      <alignment vertical="top"/>
      <protection/>
    </xf>
    <xf numFmtId="0" fontId="0" fillId="3" borderId="0" xfId="0" applyFill="1" applyAlignment="1" applyProtection="1">
      <alignment/>
      <protection/>
    </xf>
    <xf numFmtId="0" fontId="17" fillId="0" borderId="0" xfId="0" applyFont="1" applyFill="1" applyAlignment="1" applyProtection="1">
      <alignment/>
      <protection/>
    </xf>
    <xf numFmtId="0" fontId="16" fillId="0" borderId="0" xfId="0" applyFont="1" applyFill="1" applyAlignment="1" applyProtection="1">
      <alignment/>
      <protection/>
    </xf>
    <xf numFmtId="0" fontId="6" fillId="2" borderId="0" xfId="0" applyFont="1" applyFill="1" applyAlignment="1" applyProtection="1">
      <alignment horizontal="left" indent="4"/>
      <protection/>
    </xf>
    <xf numFmtId="0" fontId="6" fillId="2" borderId="21" xfId="0" applyFont="1" applyFill="1" applyBorder="1" applyAlignment="1" applyProtection="1">
      <alignment/>
      <protection/>
    </xf>
    <xf numFmtId="164" fontId="6" fillId="2" borderId="6" xfId="0" applyNumberFormat="1" applyFont="1" applyFill="1" applyBorder="1" applyAlignment="1" applyProtection="1">
      <alignment horizontal="center"/>
      <protection/>
    </xf>
    <xf numFmtId="0" fontId="6" fillId="2" borderId="20" xfId="0" applyFont="1" applyFill="1" applyBorder="1" applyAlignment="1" applyProtection="1">
      <alignment vertical="top"/>
      <protection/>
    </xf>
    <xf numFmtId="0" fontId="6" fillId="2" borderId="19" xfId="0" applyFont="1" applyFill="1" applyBorder="1" applyAlignment="1" applyProtection="1">
      <alignment vertical="top"/>
      <protection/>
    </xf>
    <xf numFmtId="0" fontId="6" fillId="2" borderId="19" xfId="0" applyFont="1" applyFill="1" applyBorder="1" applyAlignment="1" applyProtection="1">
      <alignment wrapText="1"/>
      <protection/>
    </xf>
    <xf numFmtId="164" fontId="6" fillId="2" borderId="0" xfId="0" applyNumberFormat="1" applyFont="1" applyFill="1" applyBorder="1" applyAlignment="1" applyProtection="1">
      <alignment/>
      <protection/>
    </xf>
    <xf numFmtId="166" fontId="19" fillId="0" borderId="2" xfId="15" applyNumberFormat="1" applyFont="1" applyFill="1" applyBorder="1" applyAlignment="1" applyProtection="1">
      <alignment/>
      <protection/>
    </xf>
    <xf numFmtId="0" fontId="6" fillId="2" borderId="26" xfId="0" applyFont="1" applyFill="1" applyBorder="1" applyAlignment="1" applyProtection="1">
      <alignment wrapText="1"/>
      <protection/>
    </xf>
    <xf numFmtId="3" fontId="18" fillId="2" borderId="0" xfId="0" applyNumberFormat="1" applyFont="1" applyFill="1" applyBorder="1" applyAlignment="1" applyProtection="1">
      <alignment/>
      <protection/>
    </xf>
    <xf numFmtId="0" fontId="6" fillId="2" borderId="0" xfId="0" applyFont="1" applyFill="1" applyAlignment="1" applyProtection="1">
      <alignment horizontal="left" indent="1"/>
      <protection/>
    </xf>
    <xf numFmtId="0" fontId="6" fillId="2" borderId="0" xfId="0" applyFont="1" applyFill="1" applyBorder="1" applyAlignment="1" applyProtection="1" quotePrefix="1">
      <alignment/>
      <protection/>
    </xf>
    <xf numFmtId="0" fontId="6" fillId="0" borderId="0" xfId="0" applyFont="1" applyAlignment="1" applyProtection="1">
      <alignment/>
      <protection/>
    </xf>
    <xf numFmtId="41" fontId="49" fillId="0" borderId="5" xfId="15" applyNumberFormat="1" applyFont="1" applyFill="1" applyBorder="1" applyAlignment="1" applyProtection="1">
      <alignment/>
      <protection/>
    </xf>
    <xf numFmtId="41" fontId="49" fillId="0" borderId="6" xfId="15" applyNumberFormat="1" applyFont="1" applyFill="1" applyBorder="1" applyAlignment="1" applyProtection="1">
      <alignment/>
      <protection/>
    </xf>
    <xf numFmtId="41" fontId="49" fillId="0" borderId="29" xfId="0" applyNumberFormat="1" applyFont="1" applyFill="1" applyBorder="1" applyAlignment="1" applyProtection="1">
      <alignment/>
      <protection/>
    </xf>
    <xf numFmtId="0" fontId="0" fillId="0" borderId="0" xfId="25" applyFont="1" applyProtection="1">
      <alignment/>
      <protection/>
    </xf>
    <xf numFmtId="0" fontId="0" fillId="2" borderId="0" xfId="25" applyFont="1" applyFill="1" applyProtection="1">
      <alignment/>
      <protection/>
    </xf>
    <xf numFmtId="0" fontId="21" fillId="2" borderId="0" xfId="24" applyFont="1" applyFill="1" applyBorder="1" applyAlignment="1" applyProtection="1">
      <alignment horizontal="left" vertical="center"/>
      <protection/>
    </xf>
    <xf numFmtId="0" fontId="8" fillId="2" borderId="0" xfId="25" applyFont="1" applyFill="1" applyBorder="1" applyAlignment="1" applyProtection="1">
      <alignment horizontal="center"/>
      <protection/>
    </xf>
    <xf numFmtId="0" fontId="0" fillId="2" borderId="0" xfId="24" applyFont="1" applyFill="1" applyProtection="1">
      <alignment/>
      <protection/>
    </xf>
    <xf numFmtId="0" fontId="0" fillId="0" borderId="37" xfId="25" applyFont="1" applyFill="1" applyBorder="1" applyProtection="1">
      <alignment/>
      <protection/>
    </xf>
    <xf numFmtId="0" fontId="0" fillId="0" borderId="11" xfId="25" applyFont="1" applyFill="1" applyBorder="1" applyProtection="1">
      <alignment/>
      <protection/>
    </xf>
    <xf numFmtId="0" fontId="6" fillId="0" borderId="29" xfId="0" applyFont="1" applyFill="1" applyBorder="1" applyAlignment="1" applyProtection="1">
      <alignment/>
      <protection/>
    </xf>
    <xf numFmtId="0" fontId="0" fillId="0" borderId="38" xfId="25" applyFont="1" applyFill="1" applyBorder="1" applyProtection="1">
      <alignment/>
      <protection/>
    </xf>
    <xf numFmtId="0" fontId="8" fillId="0" borderId="27" xfId="25" applyFont="1" applyFill="1" applyBorder="1" applyAlignment="1" applyProtection="1">
      <alignment horizontal="left"/>
      <protection/>
    </xf>
    <xf numFmtId="0" fontId="0" fillId="0" borderId="39" xfId="25" applyFont="1" applyFill="1" applyBorder="1" applyProtection="1">
      <alignment/>
      <protection/>
    </xf>
    <xf numFmtId="0" fontId="6" fillId="0" borderId="22" xfId="0" applyFont="1" applyFill="1" applyBorder="1" applyAlignment="1" applyProtection="1">
      <alignment wrapText="1"/>
      <protection/>
    </xf>
    <xf numFmtId="0" fontId="23" fillId="2" borderId="0" xfId="25" applyFont="1" applyFill="1" applyBorder="1" applyAlignment="1" applyProtection="1">
      <alignment horizontal="right"/>
      <protection/>
    </xf>
    <xf numFmtId="0" fontId="8" fillId="0" borderId="9" xfId="25" applyFont="1" applyFill="1" applyBorder="1" applyAlignment="1" applyProtection="1">
      <alignment horizontal="left"/>
      <protection/>
    </xf>
    <xf numFmtId="0" fontId="0" fillId="0" borderId="9" xfId="25" applyFont="1" applyFill="1" applyBorder="1" applyProtection="1">
      <alignment/>
      <protection/>
    </xf>
    <xf numFmtId="0" fontId="8" fillId="0" borderId="40" xfId="25" applyNumberFormat="1" applyFont="1" applyFill="1" applyBorder="1" applyAlignment="1" applyProtection="1">
      <alignment horizontal="left" wrapText="1"/>
      <protection/>
    </xf>
    <xf numFmtId="0" fontId="8" fillId="0" borderId="37" xfId="25" applyNumberFormat="1" applyFont="1" applyFill="1" applyBorder="1" applyAlignment="1" applyProtection="1">
      <alignment horizontal="left"/>
      <protection/>
    </xf>
    <xf numFmtId="0" fontId="8" fillId="0" borderId="22" xfId="25" applyNumberFormat="1" applyFont="1" applyFill="1" applyBorder="1" applyAlignment="1" applyProtection="1">
      <alignment horizontal="left" wrapText="1"/>
      <protection/>
    </xf>
    <xf numFmtId="0" fontId="8" fillId="0" borderId="25" xfId="25" applyNumberFormat="1" applyFont="1" applyFill="1" applyBorder="1" applyAlignment="1" applyProtection="1">
      <alignment horizontal="left" wrapText="1"/>
      <protection/>
    </xf>
    <xf numFmtId="0" fontId="0" fillId="3" borderId="0" xfId="25" applyFont="1" applyFill="1" applyProtection="1">
      <alignment/>
      <protection/>
    </xf>
    <xf numFmtId="165" fontId="8" fillId="0" borderId="11" xfId="25" applyNumberFormat="1" applyFont="1" applyFill="1" applyBorder="1" applyAlignment="1" applyProtection="1">
      <alignment horizontal="center"/>
      <protection locked="0"/>
    </xf>
    <xf numFmtId="10" fontId="8" fillId="0" borderId="11" xfId="25" applyNumberFormat="1" applyFont="1" applyFill="1" applyBorder="1" applyAlignment="1" applyProtection="1">
      <alignment horizontal="center"/>
      <protection locked="0"/>
    </xf>
    <xf numFmtId="10" fontId="8" fillId="0" borderId="12" xfId="15" applyNumberFormat="1" applyFont="1" applyFill="1" applyBorder="1" applyAlignment="1" applyProtection="1">
      <alignment horizontal="center"/>
      <protection locked="0"/>
    </xf>
    <xf numFmtId="0" fontId="25" fillId="2" borderId="0" xfId="0" applyFont="1" applyFill="1" applyAlignment="1" applyProtection="1">
      <alignment/>
      <protection/>
    </xf>
    <xf numFmtId="0" fontId="8" fillId="2" borderId="0" xfId="25" applyFont="1" applyFill="1" applyProtection="1">
      <alignment/>
      <protection/>
    </xf>
    <xf numFmtId="0" fontId="8" fillId="0" borderId="0" xfId="25" applyFont="1" applyFill="1" applyProtection="1">
      <alignment/>
      <protection/>
    </xf>
    <xf numFmtId="0" fontId="26" fillId="2" borderId="0" xfId="0" applyFont="1" applyFill="1" applyAlignment="1" applyProtection="1">
      <alignment/>
      <protection/>
    </xf>
    <xf numFmtId="0" fontId="25" fillId="0" borderId="1" xfId="24" applyFont="1" applyFill="1" applyBorder="1" applyAlignment="1" applyProtection="1">
      <alignment horizontal="left" vertical="top" wrapText="1"/>
      <protection/>
    </xf>
    <xf numFmtId="0" fontId="25" fillId="0" borderId="41" xfId="0" applyFont="1" applyBorder="1" applyAlignment="1" applyProtection="1">
      <alignment/>
      <protection/>
    </xf>
    <xf numFmtId="0" fontId="28" fillId="0" borderId="7" xfId="0" applyFont="1" applyBorder="1" applyAlignment="1" applyProtection="1">
      <alignment/>
      <protection/>
    </xf>
    <xf numFmtId="0" fontId="0" fillId="2" borderId="0" xfId="25" applyFont="1" applyFill="1" applyBorder="1" applyProtection="1">
      <alignment/>
      <protection/>
    </xf>
    <xf numFmtId="0" fontId="26" fillId="2" borderId="0" xfId="25" applyFont="1" applyFill="1" applyProtection="1">
      <alignment/>
      <protection/>
    </xf>
    <xf numFmtId="0" fontId="28" fillId="2" borderId="0" xfId="0" applyFont="1" applyFill="1" applyAlignment="1" applyProtection="1">
      <alignment/>
      <protection/>
    </xf>
    <xf numFmtId="0" fontId="25" fillId="0" borderId="10" xfId="0" applyFont="1" applyBorder="1" applyAlignment="1" applyProtection="1">
      <alignment/>
      <protection/>
    </xf>
    <xf numFmtId="0" fontId="25" fillId="0" borderId="5" xfId="0" applyFont="1" applyBorder="1" applyAlignment="1" applyProtection="1">
      <alignment/>
      <protection/>
    </xf>
    <xf numFmtId="10" fontId="0" fillId="2" borderId="0" xfId="0" applyNumberFormat="1" applyFill="1" applyAlignment="1" applyProtection="1">
      <alignment/>
      <protection/>
    </xf>
    <xf numFmtId="0" fontId="0" fillId="2" borderId="0" xfId="0" applyFont="1" applyFill="1" applyAlignment="1" applyProtection="1">
      <alignment horizontal="left"/>
      <protection/>
    </xf>
    <xf numFmtId="0" fontId="34" fillId="2" borderId="0" xfId="26" applyFont="1" applyFill="1" applyAlignment="1" applyProtection="1">
      <alignment vertical="center"/>
      <protection/>
    </xf>
    <xf numFmtId="0" fontId="34" fillId="2" borderId="0" xfId="26" applyFont="1" applyFill="1" applyAlignment="1" applyProtection="1">
      <alignment horizontal="centerContinuous" vertical="center"/>
      <protection/>
    </xf>
    <xf numFmtId="0" fontId="34" fillId="0" borderId="0" xfId="26" applyFont="1" applyFill="1" applyAlignment="1" applyProtection="1">
      <alignment vertical="center"/>
      <protection/>
    </xf>
    <xf numFmtId="0" fontId="7" fillId="2" borderId="0" xfId="26" applyFont="1" applyFill="1" applyAlignment="1" applyProtection="1">
      <alignment horizontal="centerContinuous"/>
      <protection/>
    </xf>
    <xf numFmtId="0" fontId="3" fillId="2" borderId="0" xfId="0" applyFont="1" applyFill="1" applyAlignment="1" applyProtection="1">
      <alignment/>
      <protection/>
    </xf>
    <xf numFmtId="0" fontId="0" fillId="0" borderId="1" xfId="0" applyNumberFormat="1" applyFont="1" applyBorder="1" applyAlignment="1" applyProtection="1">
      <alignment horizontal="center" wrapText="1"/>
      <protection/>
    </xf>
    <xf numFmtId="0" fontId="0" fillId="0" borderId="7" xfId="0" applyNumberFormat="1" applyFont="1" applyBorder="1" applyAlignment="1" applyProtection="1">
      <alignment horizontal="center" wrapText="1"/>
      <protection/>
    </xf>
    <xf numFmtId="169" fontId="7" fillId="0" borderId="42" xfId="26" applyNumberFormat="1" applyFont="1" applyFill="1" applyBorder="1" applyProtection="1">
      <alignment/>
      <protection/>
    </xf>
    <xf numFmtId="0" fontId="7" fillId="0" borderId="43" xfId="26" applyFont="1" applyFill="1" applyBorder="1" applyProtection="1">
      <alignment/>
      <protection/>
    </xf>
    <xf numFmtId="0" fontId="7" fillId="0" borderId="44" xfId="26" applyFont="1" applyFill="1" applyBorder="1" applyProtection="1">
      <alignment/>
      <protection/>
    </xf>
    <xf numFmtId="169" fontId="7" fillId="0" borderId="34" xfId="26" applyNumberFormat="1" applyFont="1" applyFill="1" applyBorder="1" applyProtection="1">
      <alignment/>
      <protection/>
    </xf>
    <xf numFmtId="0" fontId="7" fillId="0" borderId="35" xfId="26" applyFont="1" applyFill="1" applyBorder="1" applyProtection="1">
      <alignment/>
      <protection/>
    </xf>
    <xf numFmtId="0" fontId="45" fillId="7" borderId="45" xfId="26" applyFont="1" applyFill="1" applyBorder="1" applyProtection="1">
      <alignment/>
      <protection/>
    </xf>
    <xf numFmtId="0" fontId="45" fillId="7" borderId="46" xfId="26" applyFont="1" applyFill="1" applyBorder="1" applyProtection="1">
      <alignment/>
      <protection/>
    </xf>
    <xf numFmtId="0" fontId="45" fillId="7" borderId="46" xfId="26" applyFont="1" applyFill="1" applyBorder="1" applyAlignment="1" applyProtection="1">
      <alignment horizontal="center"/>
      <protection/>
    </xf>
    <xf numFmtId="0" fontId="45" fillId="7" borderId="47" xfId="26" applyFont="1" applyFill="1" applyBorder="1" applyAlignment="1" applyProtection="1">
      <alignment horizontal="center"/>
      <protection/>
    </xf>
    <xf numFmtId="0" fontId="25" fillId="0" borderId="10" xfId="24" applyFont="1" applyFill="1" applyBorder="1" applyAlignment="1" applyProtection="1">
      <alignment horizontal="left" vertical="top" wrapText="1"/>
      <protection/>
    </xf>
    <xf numFmtId="0" fontId="6" fillId="2" borderId="0" xfId="26" applyFont="1" applyFill="1" applyProtection="1">
      <alignment/>
      <protection/>
    </xf>
    <xf numFmtId="0" fontId="6" fillId="0" borderId="0" xfId="26" applyFont="1" applyFill="1" applyProtection="1">
      <alignment/>
      <protection/>
    </xf>
    <xf numFmtId="0" fontId="6" fillId="0" borderId="34" xfId="26" applyFont="1" applyFill="1" applyBorder="1" applyProtection="1">
      <alignment/>
      <protection/>
    </xf>
    <xf numFmtId="0" fontId="46" fillId="0" borderId="0" xfId="26" applyFont="1" applyFill="1" applyBorder="1" applyProtection="1">
      <alignment/>
      <protection/>
    </xf>
    <xf numFmtId="9" fontId="6" fillId="0" borderId="0" xfId="26" applyNumberFormat="1" applyFont="1" applyFill="1" applyBorder="1" applyProtection="1">
      <alignment/>
      <protection/>
    </xf>
    <xf numFmtId="0" fontId="6" fillId="0" borderId="0" xfId="26" applyFont="1" applyFill="1" applyBorder="1" applyProtection="1">
      <alignment/>
      <protection/>
    </xf>
    <xf numFmtId="0" fontId="6" fillId="0" borderId="35" xfId="26" applyFont="1" applyFill="1" applyBorder="1" applyProtection="1">
      <alignment/>
      <protection/>
    </xf>
    <xf numFmtId="0" fontId="25" fillId="0" borderId="5" xfId="24" applyFont="1" applyFill="1" applyBorder="1" applyAlignment="1" applyProtection="1">
      <alignment horizontal="left" vertical="top" wrapText="1"/>
      <protection/>
    </xf>
    <xf numFmtId="0" fontId="25" fillId="0" borderId="48" xfId="24" applyFont="1" applyFill="1" applyBorder="1" applyAlignment="1" applyProtection="1">
      <alignment horizontal="left" vertical="top" wrapText="1"/>
      <protection/>
    </xf>
    <xf numFmtId="0" fontId="6" fillId="0" borderId="49" xfId="26" applyFont="1" applyFill="1" applyBorder="1" applyProtection="1">
      <alignment/>
      <protection/>
    </xf>
    <xf numFmtId="0" fontId="46" fillId="0" borderId="8" xfId="26" applyFont="1" applyFill="1" applyBorder="1" applyProtection="1">
      <alignment/>
      <protection/>
    </xf>
    <xf numFmtId="9" fontId="6" fillId="0" borderId="8" xfId="26" applyNumberFormat="1" applyFont="1" applyFill="1" applyBorder="1" applyProtection="1">
      <alignment/>
      <protection/>
    </xf>
    <xf numFmtId="0" fontId="6" fillId="0" borderId="8" xfId="26" applyFont="1" applyFill="1" applyBorder="1" applyProtection="1">
      <alignment/>
      <protection/>
    </xf>
    <xf numFmtId="0" fontId="6" fillId="0" borderId="50" xfId="26" applyFont="1" applyFill="1" applyBorder="1" applyProtection="1">
      <alignment/>
      <protection/>
    </xf>
    <xf numFmtId="169" fontId="7" fillId="0" borderId="35" xfId="26" applyNumberFormat="1" applyFont="1" applyFill="1" applyBorder="1" applyAlignment="1" applyProtection="1">
      <alignment horizontal="center"/>
      <protection/>
    </xf>
    <xf numFmtId="0" fontId="7" fillId="0" borderId="49" xfId="26" applyFont="1" applyFill="1" applyBorder="1" applyProtection="1">
      <alignment/>
      <protection/>
    </xf>
    <xf numFmtId="0" fontId="7" fillId="0" borderId="8" xfId="26" applyFont="1" applyFill="1" applyBorder="1" applyProtection="1">
      <alignment/>
      <protection/>
    </xf>
    <xf numFmtId="0" fontId="7" fillId="0" borderId="50" xfId="26" applyFont="1" applyFill="1" applyBorder="1" applyAlignment="1" applyProtection="1">
      <alignment horizontal="center"/>
      <protection/>
    </xf>
    <xf numFmtId="0" fontId="0" fillId="2" borderId="0" xfId="0" applyFont="1" applyFill="1" applyAlignment="1" applyProtection="1">
      <alignment/>
      <protection/>
    </xf>
    <xf numFmtId="0" fontId="29" fillId="2" borderId="0" xfId="0" applyFont="1" applyFill="1" applyBorder="1" applyAlignment="1" applyProtection="1">
      <alignment/>
      <protection/>
    </xf>
    <xf numFmtId="169" fontId="36" fillId="3" borderId="5" xfId="15" applyNumberFormat="1" applyFont="1" applyFill="1" applyBorder="1" applyAlignment="1" applyProtection="1">
      <alignment wrapText="1"/>
      <protection/>
    </xf>
    <xf numFmtId="0" fontId="7" fillId="2" borderId="0" xfId="26" applyFont="1" applyFill="1" applyAlignment="1" applyProtection="1">
      <alignment horizontal="left" vertical="top" wrapText="1"/>
      <protection/>
    </xf>
    <xf numFmtId="0" fontId="12" fillId="0" borderId="51" xfId="26" applyFont="1" applyFill="1" applyBorder="1" applyProtection="1">
      <alignment/>
      <protection/>
    </xf>
    <xf numFmtId="0" fontId="7" fillId="2" borderId="0" xfId="26" applyFont="1" applyFill="1" applyBorder="1" applyAlignment="1" applyProtection="1">
      <alignment horizontal="left" vertical="top" wrapText="1"/>
      <protection/>
    </xf>
    <xf numFmtId="0" fontId="12" fillId="0" borderId="0" xfId="26" applyFont="1" applyFill="1" applyBorder="1" applyProtection="1">
      <alignment/>
      <protection/>
    </xf>
    <xf numFmtId="0" fontId="0" fillId="0" borderId="27" xfId="0" applyNumberFormat="1" applyFont="1" applyBorder="1" applyAlignment="1" applyProtection="1">
      <alignment horizontal="center" wrapText="1"/>
      <protection/>
    </xf>
    <xf numFmtId="0" fontId="7" fillId="0" borderId="51" xfId="26" applyFont="1" applyFill="1" applyBorder="1" applyProtection="1">
      <alignment/>
      <protection/>
    </xf>
    <xf numFmtId="3" fontId="28" fillId="0" borderId="39" xfId="0" applyNumberFormat="1" applyFont="1" applyBorder="1" applyAlignment="1" applyProtection="1">
      <alignment horizontal="center"/>
      <protection/>
    </xf>
    <xf numFmtId="3" fontId="20" fillId="0" borderId="52" xfId="25" applyNumberFormat="1" applyFont="1" applyFill="1" applyBorder="1" applyAlignment="1" applyProtection="1">
      <alignment horizontal="center"/>
      <protection locked="0"/>
    </xf>
    <xf numFmtId="2" fontId="0" fillId="4" borderId="53" xfId="27" applyNumberFormat="1" applyFont="1" applyFill="1" applyBorder="1" applyAlignment="1" applyProtection="1">
      <alignment horizontal="right" vertical="center" wrapText="1"/>
      <protection locked="0"/>
    </xf>
    <xf numFmtId="2" fontId="0" fillId="2" borderId="54" xfId="27" applyNumberFormat="1" applyFont="1" applyFill="1" applyBorder="1" applyAlignment="1" applyProtection="1">
      <alignment horizontal="right" vertical="center" wrapText="1"/>
      <protection locked="0"/>
    </xf>
    <xf numFmtId="2" fontId="0" fillId="4" borderId="54" xfId="27" applyNumberFormat="1" applyFont="1" applyFill="1" applyBorder="1" applyAlignment="1" applyProtection="1">
      <alignment horizontal="right" vertical="center" wrapText="1"/>
      <protection locked="0"/>
    </xf>
    <xf numFmtId="2" fontId="0" fillId="2" borderId="55" xfId="27" applyNumberFormat="1" applyFont="1" applyFill="1" applyBorder="1" applyAlignment="1" applyProtection="1">
      <alignment horizontal="right" vertical="center" wrapText="1"/>
      <protection locked="0"/>
    </xf>
    <xf numFmtId="2" fontId="0" fillId="2" borderId="53" xfId="27" applyNumberFormat="1" applyFont="1" applyFill="1" applyBorder="1" applyAlignment="1" applyProtection="1">
      <alignment horizontal="right" vertical="center" wrapText="1"/>
      <protection locked="0"/>
    </xf>
    <xf numFmtId="2" fontId="0" fillId="2" borderId="56" xfId="27" applyNumberFormat="1" applyFont="1" applyFill="1" applyBorder="1" applyAlignment="1" applyProtection="1">
      <alignment horizontal="right" vertical="center" wrapText="1"/>
      <protection locked="0"/>
    </xf>
    <xf numFmtId="2" fontId="0" fillId="4" borderId="56" xfId="27" applyNumberFormat="1" applyFont="1" applyFill="1" applyBorder="1" applyAlignment="1" applyProtection="1">
      <alignment horizontal="right" vertical="center" wrapText="1"/>
      <protection locked="0"/>
    </xf>
    <xf numFmtId="2" fontId="0" fillId="2" borderId="57" xfId="27" applyNumberFormat="1" applyFont="1" applyFill="1" applyBorder="1" applyAlignment="1" applyProtection="1">
      <alignment horizontal="right" vertical="center" wrapText="1"/>
      <protection locked="0"/>
    </xf>
    <xf numFmtId="2" fontId="0" fillId="4" borderId="55" xfId="27" applyNumberFormat="1" applyFont="1" applyFill="1" applyBorder="1" applyAlignment="1" applyProtection="1">
      <alignment horizontal="right" vertical="center" wrapText="1"/>
      <protection locked="0"/>
    </xf>
    <xf numFmtId="2" fontId="0" fillId="0" borderId="58" xfId="27" applyNumberFormat="1" applyFont="1" applyFill="1" applyBorder="1" applyAlignment="1" applyProtection="1">
      <alignment horizontal="right" vertical="center" wrapText="1"/>
      <protection locked="0"/>
    </xf>
    <xf numFmtId="2" fontId="0" fillId="4" borderId="59" xfId="27" applyNumberFormat="1" applyFont="1" applyFill="1" applyBorder="1" applyAlignment="1" applyProtection="1">
      <alignment horizontal="right" vertical="center" wrapText="1"/>
      <protection locked="0"/>
    </xf>
    <xf numFmtId="2" fontId="0" fillId="0" borderId="60" xfId="27" applyNumberFormat="1" applyFont="1" applyFill="1" applyBorder="1" applyAlignment="1" applyProtection="1">
      <alignment horizontal="right" vertical="center" wrapText="1"/>
      <protection locked="0"/>
    </xf>
    <xf numFmtId="2" fontId="0" fillId="0" borderId="56" xfId="27" applyNumberFormat="1" applyFont="1" applyFill="1" applyBorder="1" applyAlignment="1" applyProtection="1">
      <alignment horizontal="right" vertical="center" wrapText="1"/>
      <protection locked="0"/>
    </xf>
    <xf numFmtId="2" fontId="0" fillId="4" borderId="61" xfId="27" applyNumberFormat="1" applyFont="1" applyFill="1" applyBorder="1" applyAlignment="1" applyProtection="1">
      <alignment horizontal="right" vertical="center" wrapText="1"/>
      <protection locked="0"/>
    </xf>
    <xf numFmtId="2" fontId="0" fillId="0" borderId="2" xfId="27" applyNumberFormat="1" applyFont="1" applyFill="1" applyBorder="1" applyAlignment="1" applyProtection="1">
      <alignment horizontal="right" vertical="center" wrapText="1"/>
      <protection locked="0"/>
    </xf>
    <xf numFmtId="7" fontId="36" fillId="0" borderId="48" xfId="15" applyNumberFormat="1" applyFont="1" applyBorder="1" applyAlignment="1" applyProtection="1">
      <alignment wrapText="1"/>
      <protection locked="0"/>
    </xf>
    <xf numFmtId="9" fontId="37" fillId="0" borderId="10" xfId="27" applyFont="1" applyBorder="1" applyAlignment="1" applyProtection="1">
      <alignment/>
      <protection locked="0"/>
    </xf>
    <xf numFmtId="9" fontId="37" fillId="0" borderId="7" xfId="27" applyFont="1" applyBorder="1" applyAlignment="1" applyProtection="1">
      <alignment/>
      <protection locked="0"/>
    </xf>
    <xf numFmtId="9" fontId="37" fillId="3" borderId="7" xfId="27" applyFont="1" applyFill="1" applyBorder="1" applyAlignment="1" applyProtection="1">
      <alignment/>
      <protection/>
    </xf>
    <xf numFmtId="167" fontId="36" fillId="0" borderId="6" xfId="15" applyNumberFormat="1" applyFont="1" applyBorder="1" applyAlignment="1" applyProtection="1">
      <alignment wrapText="1"/>
      <protection locked="0"/>
    </xf>
    <xf numFmtId="167" fontId="36" fillId="0" borderId="5" xfId="15" applyNumberFormat="1" applyFont="1" applyBorder="1" applyAlignment="1" applyProtection="1">
      <alignment wrapText="1"/>
      <protection locked="0"/>
    </xf>
    <xf numFmtId="167" fontId="36" fillId="0" borderId="48" xfId="15" applyNumberFormat="1" applyFont="1" applyBorder="1" applyAlignment="1" applyProtection="1">
      <alignment wrapText="1"/>
      <protection locked="0"/>
    </xf>
    <xf numFmtId="9" fontId="37" fillId="3" borderId="62" xfId="27" applyFont="1" applyFill="1" applyBorder="1" applyAlignment="1" applyProtection="1">
      <alignment/>
      <protection/>
    </xf>
    <xf numFmtId="9" fontId="37" fillId="3" borderId="63" xfId="27" applyFont="1" applyFill="1" applyBorder="1" applyAlignment="1" applyProtection="1">
      <alignment/>
      <protection/>
    </xf>
    <xf numFmtId="9" fontId="37" fillId="3" borderId="1" xfId="27" applyFont="1" applyFill="1" applyBorder="1" applyAlignment="1" applyProtection="1">
      <alignment/>
      <protection/>
    </xf>
    <xf numFmtId="0" fontId="7" fillId="0" borderId="0" xfId="0" applyFont="1" applyFill="1" applyAlignment="1">
      <alignment/>
    </xf>
    <xf numFmtId="0" fontId="0" fillId="6" borderId="0" xfId="0" applyFill="1" applyAlignment="1">
      <alignment/>
    </xf>
    <xf numFmtId="0" fontId="0" fillId="8" borderId="0" xfId="0" applyFill="1" applyAlignment="1">
      <alignment/>
    </xf>
    <xf numFmtId="0" fontId="8" fillId="6" borderId="0" xfId="0" applyFont="1" applyFill="1" applyAlignment="1">
      <alignment/>
    </xf>
    <xf numFmtId="0" fontId="8" fillId="8" borderId="0" xfId="0" applyFont="1" applyFill="1" applyAlignment="1">
      <alignment/>
    </xf>
    <xf numFmtId="0" fontId="2" fillId="8" borderId="0" xfId="0" applyFont="1" applyFill="1" applyBorder="1" applyAlignment="1" applyProtection="1">
      <alignment/>
      <protection/>
    </xf>
    <xf numFmtId="0" fontId="39" fillId="8" borderId="0" xfId="0" applyFont="1" applyFill="1" applyBorder="1" applyAlignment="1" applyProtection="1">
      <alignment horizontal="center"/>
      <protection/>
    </xf>
    <xf numFmtId="0" fontId="2" fillId="8" borderId="0" xfId="0" applyFont="1" applyFill="1" applyAlignment="1" applyProtection="1">
      <alignment/>
      <protection/>
    </xf>
    <xf numFmtId="0" fontId="54" fillId="2" borderId="0" xfId="24" applyFont="1" applyFill="1" applyBorder="1" applyAlignment="1" applyProtection="1">
      <alignment horizontal="left" vertical="center"/>
      <protection/>
    </xf>
    <xf numFmtId="0" fontId="54" fillId="0" borderId="0" xfId="24" applyFont="1" applyFill="1" applyBorder="1" applyAlignment="1" applyProtection="1">
      <alignment horizontal="left" vertical="center"/>
      <protection/>
    </xf>
    <xf numFmtId="0" fontId="55" fillId="0" borderId="0" xfId="0" applyFont="1" applyFill="1" applyAlignment="1" applyProtection="1">
      <alignment/>
      <protection/>
    </xf>
    <xf numFmtId="0" fontId="0" fillId="6" borderId="0" xfId="0" applyFill="1" applyAlignment="1" applyProtection="1">
      <alignment/>
      <protection/>
    </xf>
    <xf numFmtId="0" fontId="53" fillId="0" borderId="0" xfId="21" applyFont="1" applyFill="1" applyProtection="1">
      <alignment/>
      <protection/>
    </xf>
    <xf numFmtId="0" fontId="13" fillId="8" borderId="18" xfId="21" applyFont="1" applyFill="1" applyBorder="1" applyAlignment="1" applyProtection="1">
      <alignment horizontal="centerContinuous"/>
      <protection/>
    </xf>
    <xf numFmtId="0" fontId="13" fillId="8" borderId="39" xfId="21" applyFont="1" applyFill="1" applyBorder="1" applyAlignment="1" applyProtection="1">
      <alignment horizontal="center"/>
      <protection/>
    </xf>
    <xf numFmtId="0" fontId="53" fillId="0" borderId="0" xfId="0" applyFont="1" applyAlignment="1" applyProtection="1">
      <alignment/>
      <protection/>
    </xf>
    <xf numFmtId="0" fontId="53" fillId="2" borderId="0" xfId="0" applyFont="1" applyFill="1" applyAlignment="1" applyProtection="1">
      <alignment/>
      <protection/>
    </xf>
    <xf numFmtId="0" fontId="53" fillId="0" borderId="0" xfId="0" applyFont="1" applyFill="1" applyAlignment="1" applyProtection="1">
      <alignment/>
      <protection/>
    </xf>
    <xf numFmtId="0" fontId="13" fillId="8" borderId="1" xfId="23" applyFont="1" applyFill="1" applyBorder="1" applyAlignment="1" applyProtection="1">
      <alignment horizontal="center" vertical="top" wrapText="1"/>
      <protection/>
    </xf>
    <xf numFmtId="0" fontId="6" fillId="6" borderId="0" xfId="0" applyFont="1" applyFill="1" applyAlignment="1" applyProtection="1">
      <alignment/>
      <protection/>
    </xf>
    <xf numFmtId="0" fontId="6" fillId="6" borderId="64" xfId="0" applyFont="1" applyFill="1" applyBorder="1" applyAlignment="1" applyProtection="1">
      <alignment/>
      <protection/>
    </xf>
    <xf numFmtId="0" fontId="56" fillId="0" borderId="0" xfId="0" applyFont="1" applyFill="1" applyAlignment="1" applyProtection="1">
      <alignment/>
      <protection/>
    </xf>
    <xf numFmtId="0" fontId="56" fillId="2" borderId="0" xfId="0" applyFont="1" applyFill="1" applyAlignment="1" applyProtection="1">
      <alignment/>
      <protection/>
    </xf>
    <xf numFmtId="0" fontId="10" fillId="0" borderId="18" xfId="21" applyFont="1" applyFill="1" applyBorder="1" applyAlignment="1" applyProtection="1">
      <alignment horizontal="center" vertical="center" wrapText="1"/>
      <protection locked="0"/>
    </xf>
    <xf numFmtId="0" fontId="0" fillId="6" borderId="0" xfId="25" applyFont="1" applyFill="1" applyProtection="1">
      <alignment/>
      <protection/>
    </xf>
    <xf numFmtId="0" fontId="0" fillId="6" borderId="0" xfId="25" applyFont="1" applyFill="1" applyAlignment="1" applyProtection="1">
      <alignment horizontal="center"/>
      <protection/>
    </xf>
    <xf numFmtId="0" fontId="53" fillId="0" borderId="0" xfId="25" applyFont="1" applyProtection="1">
      <alignment/>
      <protection/>
    </xf>
    <xf numFmtId="0" fontId="53" fillId="2" borderId="0" xfId="25" applyFont="1" applyFill="1" applyAlignment="1" applyProtection="1">
      <alignment horizontal="center"/>
      <protection/>
    </xf>
    <xf numFmtId="0" fontId="53" fillId="0" borderId="0" xfId="25" applyFont="1" applyFill="1" applyProtection="1">
      <alignment/>
      <protection/>
    </xf>
    <xf numFmtId="0" fontId="8" fillId="2" borderId="0" xfId="24" applyFont="1" applyFill="1" applyProtection="1">
      <alignment/>
      <protection/>
    </xf>
    <xf numFmtId="0" fontId="0" fillId="0" borderId="0" xfId="25" applyFont="1" applyFill="1" applyAlignment="1" applyProtection="1">
      <alignment horizontal="center"/>
      <protection/>
    </xf>
    <xf numFmtId="0" fontId="27" fillId="8" borderId="1" xfId="24" applyFont="1" applyFill="1" applyBorder="1" applyAlignment="1" applyProtection="1">
      <alignment horizontal="center" vertical="center" wrapText="1"/>
      <protection/>
    </xf>
    <xf numFmtId="0" fontId="27" fillId="8" borderId="1" xfId="24" applyFont="1" applyFill="1" applyBorder="1" applyAlignment="1" applyProtection="1">
      <alignment horizontal="center" vertical="top" wrapText="1"/>
      <protection/>
    </xf>
    <xf numFmtId="0" fontId="27" fillId="8" borderId="18" xfId="24" applyFont="1" applyFill="1" applyBorder="1" applyAlignment="1" applyProtection="1">
      <alignment horizontal="center" vertical="top" wrapText="1"/>
      <protection/>
    </xf>
    <xf numFmtId="0" fontId="31" fillId="8" borderId="1" xfId="0" applyFont="1" applyFill="1" applyBorder="1" applyAlignment="1" applyProtection="1">
      <alignment horizontal="centerContinuous"/>
      <protection/>
    </xf>
    <xf numFmtId="0" fontId="31" fillId="8" borderId="39" xfId="0" applyFont="1" applyFill="1" applyBorder="1" applyAlignment="1" applyProtection="1">
      <alignment horizontal="centerContinuous"/>
      <protection/>
    </xf>
    <xf numFmtId="0" fontId="31" fillId="8" borderId="7" xfId="0" applyFont="1" applyFill="1" applyBorder="1" applyAlignment="1" applyProtection="1">
      <alignment horizontal="centerContinuous"/>
      <protection/>
    </xf>
    <xf numFmtId="0" fontId="0" fillId="8" borderId="65" xfId="0" applyFont="1" applyFill="1" applyBorder="1" applyAlignment="1" applyProtection="1">
      <alignment wrapText="1"/>
      <protection/>
    </xf>
    <xf numFmtId="0" fontId="22" fillId="8" borderId="36" xfId="22" applyFont="1" applyFill="1" applyBorder="1" applyAlignment="1" applyProtection="1">
      <alignment horizontal="center" wrapText="1"/>
      <protection/>
    </xf>
    <xf numFmtId="0" fontId="22" fillId="8" borderId="36" xfId="22" applyFont="1" applyFill="1" applyBorder="1" applyAlignment="1" applyProtection="1">
      <alignment horizontal="right" vertical="center"/>
      <protection/>
    </xf>
    <xf numFmtId="0" fontId="32" fillId="8" borderId="66" xfId="22" applyFont="1" applyFill="1" applyBorder="1" applyAlignment="1" applyProtection="1">
      <alignment horizontal="right" vertical="center"/>
      <protection/>
    </xf>
    <xf numFmtId="0" fontId="32" fillId="8" borderId="65" xfId="22" applyFont="1" applyFill="1" applyBorder="1" applyAlignment="1" applyProtection="1">
      <alignment horizontal="right" vertical="center"/>
      <protection/>
    </xf>
    <xf numFmtId="0" fontId="32" fillId="8" borderId="67" xfId="22" applyFont="1" applyFill="1" applyBorder="1" applyAlignment="1" applyProtection="1">
      <alignment horizontal="right" vertical="center"/>
      <protection/>
    </xf>
    <xf numFmtId="0" fontId="32" fillId="8" borderId="36" xfId="22" applyFont="1" applyFill="1" applyBorder="1" applyAlignment="1" applyProtection="1">
      <alignment horizontal="right" vertical="center"/>
      <protection/>
    </xf>
    <xf numFmtId="0" fontId="33" fillId="8" borderId="27" xfId="22" applyFont="1" applyFill="1" applyBorder="1" applyAlignment="1" applyProtection="1">
      <alignment wrapText="1"/>
      <protection/>
    </xf>
    <xf numFmtId="0" fontId="22" fillId="8" borderId="9" xfId="22" applyFont="1" applyFill="1" applyBorder="1" applyAlignment="1" applyProtection="1">
      <alignment horizontal="center" wrapText="1"/>
      <protection/>
    </xf>
    <xf numFmtId="0" fontId="22" fillId="8" borderId="9" xfId="22" applyFont="1" applyFill="1" applyBorder="1" applyAlignment="1" applyProtection="1">
      <alignment/>
      <protection/>
    </xf>
    <xf numFmtId="0" fontId="32" fillId="8" borderId="7" xfId="22" applyFont="1" applyFill="1" applyBorder="1" applyAlignment="1" applyProtection="1">
      <alignment horizontal="right"/>
      <protection/>
    </xf>
    <xf numFmtId="0" fontId="32" fillId="8" borderId="27" xfId="22" applyFont="1" applyFill="1" applyBorder="1" applyAlignment="1" applyProtection="1">
      <alignment horizontal="right"/>
      <protection/>
    </xf>
    <xf numFmtId="0" fontId="32" fillId="8" borderId="39" xfId="22" applyFont="1" applyFill="1" applyBorder="1" applyAlignment="1" applyProtection="1">
      <alignment horizontal="right"/>
      <protection/>
    </xf>
    <xf numFmtId="0" fontId="32" fillId="8" borderId="9" xfId="22" applyFont="1" applyFill="1" applyBorder="1" applyAlignment="1" applyProtection="1">
      <alignment horizontal="right"/>
      <protection/>
    </xf>
    <xf numFmtId="0" fontId="22" fillId="8" borderId="68" xfId="22" applyFont="1" applyFill="1" applyBorder="1" applyAlignment="1" applyProtection="1">
      <alignment vertical="center" wrapText="1"/>
      <protection/>
    </xf>
    <xf numFmtId="0" fontId="22" fillId="8" borderId="69" xfId="22" applyFont="1" applyFill="1" applyBorder="1" applyAlignment="1" applyProtection="1">
      <alignment vertical="center" wrapText="1"/>
      <protection/>
    </xf>
    <xf numFmtId="0" fontId="22" fillId="8" borderId="70" xfId="22" applyFont="1" applyFill="1" applyBorder="1" applyAlignment="1" applyProtection="1">
      <alignment vertical="center" wrapText="1"/>
      <protection/>
    </xf>
    <xf numFmtId="0" fontId="31" fillId="8" borderId="18" xfId="0" applyFont="1" applyFill="1" applyBorder="1" applyAlignment="1" applyProtection="1">
      <alignment horizontal="centerContinuous"/>
      <protection/>
    </xf>
    <xf numFmtId="0" fontId="0" fillId="8" borderId="27" xfId="0" applyFont="1" applyFill="1" applyBorder="1" applyAlignment="1" applyProtection="1">
      <alignment wrapText="1"/>
      <protection/>
    </xf>
    <xf numFmtId="0" fontId="32" fillId="8" borderId="7" xfId="22" applyFont="1" applyFill="1" applyBorder="1" applyAlignment="1" applyProtection="1">
      <alignment horizontal="right" vertical="center"/>
      <protection/>
    </xf>
    <xf numFmtId="0" fontId="7" fillId="6" borderId="0" xfId="26" applyFont="1" applyFill="1" applyAlignment="1" applyProtection="1">
      <alignment horizontal="left"/>
      <protection/>
    </xf>
    <xf numFmtId="0" fontId="7" fillId="6" borderId="0" xfId="26" applyFont="1" applyFill="1" applyProtection="1">
      <alignment/>
      <protection/>
    </xf>
    <xf numFmtId="0" fontId="7" fillId="6" borderId="64" xfId="26" applyFont="1" applyFill="1" applyBorder="1" applyAlignment="1" applyProtection="1">
      <alignment horizontal="left"/>
      <protection/>
    </xf>
    <xf numFmtId="0" fontId="7" fillId="6" borderId="64" xfId="26" applyFont="1" applyFill="1" applyBorder="1" applyProtection="1">
      <alignment/>
      <protection/>
    </xf>
    <xf numFmtId="0" fontId="53" fillId="0" borderId="0" xfId="0" applyFont="1" applyFill="1" applyAlignment="1" applyProtection="1">
      <alignment/>
      <protection/>
    </xf>
    <xf numFmtId="0" fontId="54" fillId="2" borderId="0" xfId="24" applyFont="1" applyFill="1" applyBorder="1" applyAlignment="1" applyProtection="1">
      <alignment horizontal="left" vertical="center"/>
      <protection/>
    </xf>
    <xf numFmtId="0" fontId="53" fillId="0" borderId="0" xfId="25" applyFont="1" applyProtection="1">
      <alignment/>
      <protection/>
    </xf>
    <xf numFmtId="0" fontId="53" fillId="2" borderId="0" xfId="25" applyFont="1" applyFill="1" applyAlignment="1" applyProtection="1">
      <alignment horizontal="center"/>
      <protection/>
    </xf>
    <xf numFmtId="0" fontId="53" fillId="0" borderId="0" xfId="0" applyFont="1" applyAlignment="1" applyProtection="1">
      <alignment/>
      <protection/>
    </xf>
    <xf numFmtId="0" fontId="27" fillId="8" borderId="71" xfId="26" applyFont="1" applyFill="1" applyBorder="1" applyProtection="1">
      <alignment/>
      <protection/>
    </xf>
    <xf numFmtId="0" fontId="12" fillId="8" borderId="72" xfId="26" applyFont="1" applyFill="1" applyBorder="1" applyProtection="1">
      <alignment/>
      <protection/>
    </xf>
    <xf numFmtId="0" fontId="12" fillId="8" borderId="18" xfId="26" applyFont="1" applyFill="1" applyBorder="1" applyProtection="1">
      <alignment/>
      <protection/>
    </xf>
    <xf numFmtId="37" fontId="8" fillId="0" borderId="10" xfId="15" applyNumberFormat="1" applyFont="1" applyBorder="1" applyAlignment="1" applyProtection="1">
      <alignment horizontal="center" wrapText="1"/>
      <protection locked="0"/>
    </xf>
    <xf numFmtId="0" fontId="7" fillId="8" borderId="66" xfId="26" applyFont="1" applyFill="1" applyBorder="1" applyAlignment="1" applyProtection="1">
      <alignment horizontal="left"/>
      <protection/>
    </xf>
    <xf numFmtId="0" fontId="7" fillId="8" borderId="0" xfId="26" applyFont="1" applyFill="1" applyAlignment="1" applyProtection="1">
      <alignment horizontal="left"/>
      <protection/>
    </xf>
    <xf numFmtId="0" fontId="13" fillId="8" borderId="71" xfId="26" applyFont="1" applyFill="1" applyBorder="1" applyProtection="1">
      <alignment/>
      <protection/>
    </xf>
    <xf numFmtId="0" fontId="13" fillId="8" borderId="72" xfId="26" applyFont="1" applyFill="1" applyBorder="1" applyProtection="1">
      <alignment/>
      <protection/>
    </xf>
    <xf numFmtId="0" fontId="22" fillId="8" borderId="71" xfId="26" applyFont="1" applyFill="1" applyBorder="1" applyProtection="1">
      <alignment/>
      <protection/>
    </xf>
    <xf numFmtId="0" fontId="39" fillId="0" borderId="0" xfId="0" applyFont="1" applyFill="1" applyBorder="1" applyAlignment="1" applyProtection="1">
      <alignment/>
      <protection/>
    </xf>
    <xf numFmtId="0" fontId="39" fillId="0" borderId="72" xfId="0" applyFont="1" applyFill="1" applyBorder="1" applyAlignment="1" applyProtection="1">
      <alignment/>
      <protection/>
    </xf>
    <xf numFmtId="0" fontId="0" fillId="6" borderId="0" xfId="21" applyFont="1" applyFill="1" applyBorder="1" applyProtection="1">
      <alignment/>
      <protection/>
    </xf>
    <xf numFmtId="0" fontId="7" fillId="6" borderId="0" xfId="21" applyFont="1" applyFill="1" applyBorder="1" applyAlignment="1" applyProtection="1">
      <alignment horizontal="left" vertical="top" wrapText="1"/>
      <protection/>
    </xf>
    <xf numFmtId="0" fontId="7" fillId="6" borderId="0" xfId="21" applyFont="1" applyFill="1" applyBorder="1" applyAlignment="1" applyProtection="1">
      <alignment horizontal="center"/>
      <protection/>
    </xf>
    <xf numFmtId="0" fontId="0" fillId="6" borderId="73" xfId="21" applyFont="1" applyFill="1" applyBorder="1" applyProtection="1">
      <alignment/>
      <protection/>
    </xf>
    <xf numFmtId="0" fontId="7" fillId="6" borderId="73" xfId="21" applyFont="1" applyFill="1" applyBorder="1" applyAlignment="1" applyProtection="1">
      <alignment horizontal="left" vertical="top" wrapText="1"/>
      <protection/>
    </xf>
    <xf numFmtId="0" fontId="7" fillId="6" borderId="73" xfId="21" applyFont="1" applyFill="1" applyBorder="1" applyAlignment="1" applyProtection="1">
      <alignment horizontal="center"/>
      <protection/>
    </xf>
    <xf numFmtId="0" fontId="0" fillId="6" borderId="0" xfId="0" applyFill="1" applyBorder="1" applyAlignment="1" applyProtection="1">
      <alignment/>
      <protection/>
    </xf>
    <xf numFmtId="0" fontId="0" fillId="6" borderId="73" xfId="0" applyFill="1" applyBorder="1" applyAlignment="1" applyProtection="1">
      <alignment/>
      <protection/>
    </xf>
    <xf numFmtId="0" fontId="6" fillId="6" borderId="73" xfId="0" applyFont="1" applyFill="1" applyBorder="1" applyAlignment="1" applyProtection="1">
      <alignment/>
      <protection/>
    </xf>
    <xf numFmtId="0" fontId="6" fillId="2" borderId="0" xfId="0" applyFont="1" applyFill="1" applyAlignment="1" applyProtection="1" quotePrefix="1">
      <alignment horizontal="right" vertical="center"/>
      <protection/>
    </xf>
    <xf numFmtId="0" fontId="6" fillId="2" borderId="0" xfId="0" applyFont="1" applyFill="1" applyAlignment="1" applyProtection="1">
      <alignment vertical="center"/>
      <protection/>
    </xf>
    <xf numFmtId="0" fontId="0" fillId="6" borderId="73" xfId="25" applyFont="1" applyFill="1" applyBorder="1" applyProtection="1">
      <alignment/>
      <protection/>
    </xf>
    <xf numFmtId="0" fontId="0" fillId="6" borderId="73" xfId="25" applyFont="1" applyFill="1" applyBorder="1" applyAlignment="1" applyProtection="1">
      <alignment horizontal="center"/>
      <protection/>
    </xf>
    <xf numFmtId="0" fontId="0" fillId="0" borderId="0" xfId="24" applyFont="1" applyFill="1" applyProtection="1">
      <alignment/>
      <protection/>
    </xf>
    <xf numFmtId="0" fontId="25" fillId="0" borderId="6" xfId="0" applyFont="1" applyBorder="1" applyAlignment="1" applyProtection="1">
      <alignment/>
      <protection/>
    </xf>
    <xf numFmtId="0" fontId="7" fillId="6" borderId="73" xfId="26" applyFont="1" applyFill="1" applyBorder="1" applyAlignment="1" applyProtection="1">
      <alignment horizontal="left"/>
      <protection/>
    </xf>
    <xf numFmtId="0" fontId="7" fillId="6" borderId="73" xfId="26" applyFont="1" applyFill="1" applyBorder="1" applyProtection="1">
      <alignment/>
      <protection/>
    </xf>
    <xf numFmtId="0" fontId="7" fillId="6" borderId="0" xfId="26" applyFont="1" applyFill="1" applyBorder="1" applyAlignment="1" applyProtection="1">
      <alignment horizontal="left"/>
      <protection/>
    </xf>
    <xf numFmtId="0" fontId="7" fillId="6" borderId="0" xfId="26" applyFont="1" applyFill="1" applyBorder="1" applyProtection="1">
      <alignment/>
      <protection/>
    </xf>
    <xf numFmtId="0" fontId="6" fillId="2" borderId="0" xfId="0" applyFont="1" applyFill="1" applyAlignment="1" applyProtection="1" quotePrefix="1">
      <alignment horizontal="right" vertical="top"/>
      <protection/>
    </xf>
    <xf numFmtId="3" fontId="8" fillId="0" borderId="10" xfId="27" applyNumberFormat="1" applyFont="1" applyFill="1" applyBorder="1" applyAlignment="1" applyProtection="1">
      <alignment horizontal="center"/>
      <protection/>
    </xf>
    <xf numFmtId="3" fontId="8" fillId="0" borderId="5" xfId="27" applyNumberFormat="1" applyFont="1" applyFill="1" applyBorder="1" applyAlignment="1" applyProtection="1">
      <alignment horizontal="center"/>
      <protection/>
    </xf>
    <xf numFmtId="3" fontId="8" fillId="0" borderId="41" xfId="27" applyNumberFormat="1" applyFont="1" applyFill="1" applyBorder="1" applyAlignment="1" applyProtection="1">
      <alignment horizontal="center"/>
      <protection/>
    </xf>
    <xf numFmtId="3" fontId="8" fillId="0" borderId="1" xfId="27" applyNumberFormat="1" applyFont="1" applyFill="1" applyBorder="1" applyAlignment="1" applyProtection="1">
      <alignment horizontal="center"/>
      <protection/>
    </xf>
    <xf numFmtId="3" fontId="6" fillId="0" borderId="40" xfId="0" applyNumberFormat="1" applyFont="1" applyFill="1" applyBorder="1" applyAlignment="1" applyProtection="1">
      <alignment/>
      <protection/>
    </xf>
    <xf numFmtId="3" fontId="0" fillId="0" borderId="37" xfId="25" applyNumberFormat="1" applyFont="1" applyFill="1" applyBorder="1" applyProtection="1">
      <alignment/>
      <protection/>
    </xf>
    <xf numFmtId="3" fontId="6" fillId="0" borderId="22" xfId="0" applyNumberFormat="1" applyFont="1" applyFill="1" applyBorder="1" applyAlignment="1" applyProtection="1">
      <alignment/>
      <protection/>
    </xf>
    <xf numFmtId="3" fontId="0" fillId="0" borderId="11" xfId="25" applyNumberFormat="1" applyFont="1" applyFill="1" applyBorder="1" applyProtection="1">
      <alignment/>
      <protection/>
    </xf>
    <xf numFmtId="3" fontId="6" fillId="0" borderId="29" xfId="0" applyNumberFormat="1" applyFont="1" applyFill="1" applyBorder="1" applyAlignment="1" applyProtection="1">
      <alignment/>
      <protection/>
    </xf>
    <xf numFmtId="3" fontId="0" fillId="0" borderId="38" xfId="25" applyNumberFormat="1" applyFont="1" applyFill="1" applyBorder="1" applyProtection="1">
      <alignment/>
      <protection/>
    </xf>
    <xf numFmtId="3" fontId="8" fillId="0" borderId="27" xfId="25" applyNumberFormat="1" applyFont="1" applyFill="1" applyBorder="1" applyAlignment="1" applyProtection="1">
      <alignment horizontal="left"/>
      <protection/>
    </xf>
    <xf numFmtId="3" fontId="0" fillId="0" borderId="39" xfId="25" applyNumberFormat="1" applyFont="1" applyFill="1" applyBorder="1" applyProtection="1">
      <alignment/>
      <protection/>
    </xf>
    <xf numFmtId="3" fontId="8" fillId="0" borderId="7" xfId="27" applyNumberFormat="1" applyFont="1" applyFill="1" applyBorder="1" applyAlignment="1" applyProtection="1">
      <alignment horizontal="center"/>
      <protection/>
    </xf>
    <xf numFmtId="0" fontId="14" fillId="8" borderId="66" xfId="0" applyFont="1" applyFill="1" applyBorder="1" applyAlignment="1" applyProtection="1">
      <alignment horizontal="center" vertical="center" wrapText="1"/>
      <protection/>
    </xf>
    <xf numFmtId="0" fontId="14" fillId="8" borderId="67" xfId="0" applyFont="1" applyFill="1" applyBorder="1" applyAlignment="1" applyProtection="1">
      <alignment horizontal="center" vertical="center" wrapText="1"/>
      <protection/>
    </xf>
    <xf numFmtId="0" fontId="0" fillId="0" borderId="0" xfId="0" applyFont="1" applyFill="1" applyAlignment="1" applyProtection="1">
      <alignment horizontal="left" vertical="top" wrapText="1"/>
      <protection/>
    </xf>
    <xf numFmtId="0" fontId="6" fillId="2" borderId="51" xfId="0" applyFont="1" applyFill="1" applyBorder="1" applyAlignment="1" applyProtection="1" quotePrefix="1">
      <alignment horizontal="right" vertical="top"/>
      <protection/>
    </xf>
    <xf numFmtId="0" fontId="6" fillId="0" borderId="0" xfId="0" applyFont="1" applyFill="1" applyAlignment="1" applyProtection="1">
      <alignment vertical="center"/>
      <protection/>
    </xf>
    <xf numFmtId="0" fontId="0" fillId="0" borderId="0" xfId="0" applyFont="1" applyFill="1" applyAlignment="1">
      <alignment horizontal="left" wrapText="1"/>
    </xf>
    <xf numFmtId="0" fontId="27" fillId="8" borderId="71" xfId="24" applyFont="1" applyFill="1" applyBorder="1" applyAlignment="1" applyProtection="1">
      <alignment vertical="center"/>
      <protection/>
    </xf>
    <xf numFmtId="0" fontId="27" fillId="8" borderId="72" xfId="24" applyFont="1" applyFill="1" applyBorder="1" applyAlignment="1" applyProtection="1">
      <alignment vertical="center"/>
      <protection/>
    </xf>
    <xf numFmtId="0" fontId="60" fillId="8" borderId="72" xfId="25" applyFont="1" applyFill="1" applyBorder="1" applyAlignment="1" applyProtection="1">
      <alignment horizontal="center"/>
      <protection/>
    </xf>
    <xf numFmtId="0" fontId="60" fillId="8" borderId="18" xfId="25" applyFont="1" applyFill="1" applyBorder="1" applyAlignment="1" applyProtection="1">
      <alignment horizontal="center"/>
      <protection/>
    </xf>
    <xf numFmtId="0" fontId="0" fillId="3" borderId="71" xfId="25" applyFont="1" applyFill="1" applyBorder="1" applyAlignment="1" applyProtection="1">
      <alignment/>
      <protection/>
    </xf>
    <xf numFmtId="0" fontId="0" fillId="3" borderId="18" xfId="25" applyFont="1" applyFill="1" applyBorder="1" applyAlignment="1" applyProtection="1">
      <alignment/>
      <protection/>
    </xf>
    <xf numFmtId="0" fontId="23" fillId="3" borderId="1" xfId="25" applyFont="1" applyFill="1" applyBorder="1" applyAlignment="1" applyProtection="1">
      <alignment horizontal="center" vertical="center" wrapText="1"/>
      <protection/>
    </xf>
    <xf numFmtId="0" fontId="0" fillId="0" borderId="40" xfId="0" applyBorder="1" applyAlignment="1">
      <alignment/>
    </xf>
    <xf numFmtId="0" fontId="0" fillId="0" borderId="37" xfId="0" applyBorder="1" applyAlignment="1">
      <alignment/>
    </xf>
    <xf numFmtId="0" fontId="0" fillId="6" borderId="28" xfId="0" applyFill="1" applyBorder="1" applyAlignment="1">
      <alignment/>
    </xf>
    <xf numFmtId="0" fontId="0" fillId="6" borderId="6" xfId="0" applyFill="1" applyBorder="1" applyAlignment="1">
      <alignment/>
    </xf>
    <xf numFmtId="164" fontId="0" fillId="0" borderId="6" xfId="0" applyNumberFormat="1" applyBorder="1" applyAlignment="1">
      <alignment/>
    </xf>
    <xf numFmtId="0" fontId="0" fillId="0" borderId="22" xfId="0" applyBorder="1" applyAlignment="1">
      <alignment/>
    </xf>
    <xf numFmtId="0" fontId="0" fillId="0" borderId="11" xfId="0" applyBorder="1" applyAlignment="1">
      <alignment/>
    </xf>
    <xf numFmtId="165" fontId="0" fillId="0" borderId="11" xfId="0" applyNumberFormat="1" applyBorder="1" applyAlignment="1">
      <alignment/>
    </xf>
    <xf numFmtId="3" fontId="0" fillId="0" borderId="5" xfId="0" applyNumberFormat="1" applyBorder="1" applyAlignment="1">
      <alignment/>
    </xf>
    <xf numFmtId="164" fontId="0" fillId="0" borderId="5" xfId="0" applyNumberFormat="1" applyBorder="1" applyAlignment="1">
      <alignment/>
    </xf>
    <xf numFmtId="0" fontId="4" fillId="0" borderId="11" xfId="0" applyFont="1" applyBorder="1" applyAlignment="1">
      <alignment/>
    </xf>
    <xf numFmtId="0" fontId="0" fillId="0" borderId="38" xfId="0" applyBorder="1" applyAlignment="1">
      <alignment/>
    </xf>
    <xf numFmtId="165" fontId="0" fillId="0" borderId="38" xfId="0" applyNumberFormat="1" applyBorder="1" applyAlignment="1">
      <alignment/>
    </xf>
    <xf numFmtId="3" fontId="0" fillId="0" borderId="41" xfId="0" applyNumberFormat="1" applyBorder="1" applyAlignment="1">
      <alignment/>
    </xf>
    <xf numFmtId="164" fontId="0" fillId="0" borderId="41" xfId="0" applyNumberFormat="1" applyBorder="1" applyAlignment="1">
      <alignment/>
    </xf>
    <xf numFmtId="0" fontId="0" fillId="0" borderId="27" xfId="0" applyFill="1" applyBorder="1" applyAlignment="1">
      <alignment/>
    </xf>
    <xf numFmtId="0" fontId="0" fillId="0" borderId="24" xfId="0" applyFill="1" applyBorder="1" applyAlignment="1">
      <alignment/>
    </xf>
    <xf numFmtId="0" fontId="0" fillId="0" borderId="24" xfId="0" applyBorder="1" applyAlignment="1">
      <alignment/>
    </xf>
    <xf numFmtId="0" fontId="0" fillId="0" borderId="39" xfId="0" applyBorder="1" applyAlignment="1">
      <alignment/>
    </xf>
    <xf numFmtId="164" fontId="0" fillId="0" borderId="39" xfId="0" applyNumberFormat="1" applyBorder="1" applyAlignment="1">
      <alignment/>
    </xf>
    <xf numFmtId="165" fontId="0" fillId="6" borderId="11" xfId="0" applyNumberFormat="1" applyFill="1" applyBorder="1" applyAlignment="1">
      <alignment/>
    </xf>
    <xf numFmtId="3" fontId="0" fillId="6" borderId="5" xfId="0" applyNumberFormat="1" applyFill="1" applyBorder="1" applyAlignment="1">
      <alignment/>
    </xf>
    <xf numFmtId="164" fontId="6" fillId="6" borderId="22" xfId="0" applyNumberFormat="1" applyFont="1" applyFill="1" applyBorder="1" applyAlignment="1" applyProtection="1">
      <alignment/>
      <protection/>
    </xf>
    <xf numFmtId="0" fontId="0" fillId="0" borderId="0" xfId="0" applyFont="1" applyFill="1" applyAlignment="1" applyProtection="1">
      <alignment horizontal="left" vertical="top" wrapText="1" indent="1"/>
      <protection/>
    </xf>
    <xf numFmtId="0" fontId="61" fillId="8" borderId="18" xfId="0" applyFont="1" applyFill="1" applyBorder="1" applyAlignment="1" applyProtection="1">
      <alignment horizontal="center" vertical="center" wrapText="1"/>
      <protection/>
    </xf>
    <xf numFmtId="0" fontId="61" fillId="8" borderId="1" xfId="0" applyFont="1" applyFill="1" applyBorder="1" applyAlignment="1" applyProtection="1">
      <alignment horizontal="center" vertical="center" wrapText="1"/>
      <protection/>
    </xf>
    <xf numFmtId="0" fontId="8" fillId="2" borderId="0" xfId="23" applyFont="1" applyFill="1" applyBorder="1" applyAlignment="1" applyProtection="1">
      <alignment horizontal="left" wrapText="1"/>
      <protection/>
    </xf>
    <xf numFmtId="0" fontId="8" fillId="2" borderId="0" xfId="23" applyFont="1" applyFill="1" applyBorder="1" applyAlignment="1" applyProtection="1">
      <alignment horizontal="left" vertical="top"/>
      <protection/>
    </xf>
    <xf numFmtId="0" fontId="8" fillId="2" borderId="0" xfId="23" applyFont="1" applyFill="1" applyBorder="1" applyAlignment="1" applyProtection="1">
      <alignment horizontal="left" vertical="top" wrapText="1"/>
      <protection/>
    </xf>
    <xf numFmtId="0" fontId="8" fillId="2" borderId="0" xfId="0" applyFont="1" applyFill="1" applyBorder="1" applyAlignment="1" applyProtection="1">
      <alignment horizontal="left" vertical="top" wrapText="1"/>
      <protection/>
    </xf>
    <xf numFmtId="0" fontId="8" fillId="0" borderId="0" xfId="0" applyFont="1" applyFill="1" applyAlignment="1" applyProtection="1">
      <alignment vertical="top" wrapText="1"/>
      <protection/>
    </xf>
    <xf numFmtId="0" fontId="6" fillId="2" borderId="22" xfId="0" applyFont="1" applyFill="1" applyBorder="1" applyAlignment="1" applyProtection="1">
      <alignment horizontal="right"/>
      <protection/>
    </xf>
    <xf numFmtId="0" fontId="6" fillId="2" borderId="21" xfId="0" applyFont="1" applyFill="1" applyBorder="1" applyAlignment="1" applyProtection="1">
      <alignment horizontal="right"/>
      <protection/>
    </xf>
    <xf numFmtId="0" fontId="6" fillId="2" borderId="20" xfId="0" applyFont="1" applyFill="1" applyBorder="1" applyAlignment="1" applyProtection="1">
      <alignment wrapText="1"/>
      <protection/>
    </xf>
    <xf numFmtId="0" fontId="6" fillId="2" borderId="25" xfId="0" applyFont="1" applyFill="1" applyBorder="1" applyAlignment="1" applyProtection="1">
      <alignment horizontal="right"/>
      <protection/>
    </xf>
    <xf numFmtId="0" fontId="6" fillId="2" borderId="71" xfId="0" applyFont="1" applyFill="1" applyBorder="1" applyAlignment="1" applyProtection="1" quotePrefix="1">
      <alignment horizontal="right"/>
      <protection/>
    </xf>
    <xf numFmtId="0" fontId="6" fillId="2" borderId="72" xfId="0" applyFont="1" applyFill="1" applyBorder="1" applyAlignment="1" applyProtection="1">
      <alignment/>
      <protection/>
    </xf>
    <xf numFmtId="0" fontId="6" fillId="2" borderId="71" xfId="0" applyFont="1" applyFill="1" applyBorder="1" applyAlignment="1" applyProtection="1" quotePrefix="1">
      <alignment horizontal="right" vertical="center"/>
      <protection/>
    </xf>
    <xf numFmtId="0" fontId="6" fillId="2" borderId="72" xfId="0" applyFont="1" applyFill="1" applyBorder="1" applyAlignment="1" applyProtection="1">
      <alignment vertical="center"/>
      <protection/>
    </xf>
    <xf numFmtId="0" fontId="6" fillId="2" borderId="51" xfId="0" applyFont="1" applyFill="1" applyBorder="1" applyAlignment="1" applyProtection="1" quotePrefix="1">
      <alignment horizontal="right"/>
      <protection/>
    </xf>
    <xf numFmtId="166" fontId="19" fillId="2" borderId="2" xfId="15" applyNumberFormat="1" applyFont="1" applyFill="1" applyBorder="1" applyAlignment="1" applyProtection="1">
      <alignment/>
      <protection/>
    </xf>
    <xf numFmtId="0" fontId="6" fillId="2" borderId="51" xfId="0" applyFont="1" applyFill="1" applyBorder="1" applyAlignment="1" applyProtection="1">
      <alignment horizontal="right"/>
      <protection/>
    </xf>
    <xf numFmtId="0" fontId="6" fillId="2" borderId="27" xfId="0" applyFont="1" applyFill="1" applyBorder="1" applyAlignment="1" applyProtection="1">
      <alignment horizontal="right"/>
      <protection/>
    </xf>
    <xf numFmtId="0" fontId="6" fillId="2" borderId="9" xfId="0" applyFont="1" applyFill="1" applyBorder="1" applyAlignment="1" applyProtection="1">
      <alignment vertical="top"/>
      <protection/>
    </xf>
    <xf numFmtId="166" fontId="19" fillId="0" borderId="7" xfId="15" applyNumberFormat="1" applyFont="1" applyFill="1" applyBorder="1" applyAlignment="1" applyProtection="1">
      <alignment/>
      <protection/>
    </xf>
    <xf numFmtId="164" fontId="19" fillId="2" borderId="7" xfId="0" applyNumberFormat="1" applyFont="1" applyFill="1" applyBorder="1" applyAlignment="1" applyProtection="1">
      <alignment/>
      <protection/>
    </xf>
    <xf numFmtId="164" fontId="18" fillId="2" borderId="7" xfId="0" applyNumberFormat="1" applyFont="1" applyFill="1" applyBorder="1" applyAlignment="1" applyProtection="1">
      <alignment/>
      <protection/>
    </xf>
    <xf numFmtId="164" fontId="18" fillId="2" borderId="39" xfId="0" applyNumberFormat="1" applyFont="1" applyFill="1" applyBorder="1" applyAlignment="1" applyProtection="1">
      <alignment/>
      <protection/>
    </xf>
    <xf numFmtId="0" fontId="6" fillId="0" borderId="74" xfId="0" applyFont="1" applyFill="1" applyBorder="1" applyAlignment="1" applyProtection="1" quotePrefix="1">
      <alignment horizontal="right"/>
      <protection/>
    </xf>
    <xf numFmtId="0" fontId="6" fillId="0" borderId="71" xfId="0" applyFont="1" applyFill="1" applyBorder="1" applyAlignment="1" applyProtection="1" quotePrefix="1">
      <alignment horizontal="right"/>
      <protection/>
    </xf>
    <xf numFmtId="0" fontId="6" fillId="0" borderId="72" xfId="0" applyFont="1" applyFill="1" applyBorder="1" applyAlignment="1" applyProtection="1">
      <alignment/>
      <protection/>
    </xf>
    <xf numFmtId="0" fontId="6" fillId="2" borderId="75" xfId="0" applyFont="1" applyFill="1" applyBorder="1" applyAlignment="1" applyProtection="1">
      <alignment/>
      <protection/>
    </xf>
    <xf numFmtId="0" fontId="6" fillId="2" borderId="76" xfId="0" applyFont="1" applyFill="1" applyBorder="1" applyAlignment="1" applyProtection="1">
      <alignment/>
      <protection/>
    </xf>
    <xf numFmtId="0" fontId="14" fillId="3" borderId="72" xfId="0" applyFont="1" applyFill="1" applyBorder="1" applyAlignment="1" applyProtection="1">
      <alignment horizontal="center" vertical="center"/>
      <protection/>
    </xf>
    <xf numFmtId="0" fontId="61" fillId="3" borderId="18" xfId="0" applyFont="1" applyFill="1" applyBorder="1" applyAlignment="1" applyProtection="1">
      <alignment horizontal="center" vertical="center" wrapText="1"/>
      <protection/>
    </xf>
    <xf numFmtId="0" fontId="62" fillId="3" borderId="71" xfId="0" applyFont="1" applyFill="1" applyBorder="1" applyAlignment="1" applyProtection="1">
      <alignment horizontal="left" vertical="center"/>
      <protection/>
    </xf>
    <xf numFmtId="0" fontId="61" fillId="3" borderId="72" xfId="0"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top" wrapText="1"/>
      <protection/>
    </xf>
    <xf numFmtId="164" fontId="0" fillId="0" borderId="5" xfId="0" applyNumberFormat="1" applyFill="1" applyBorder="1" applyAlignment="1">
      <alignment/>
    </xf>
    <xf numFmtId="0" fontId="0" fillId="0" borderId="22" xfId="0" applyFont="1" applyBorder="1" applyAlignment="1">
      <alignment/>
    </xf>
    <xf numFmtId="0" fontId="0" fillId="0" borderId="22" xfId="0" applyBorder="1" applyAlignment="1">
      <alignment horizontal="left" indent="2"/>
    </xf>
    <xf numFmtId="0" fontId="0" fillId="0" borderId="29" xfId="0" applyBorder="1" applyAlignment="1">
      <alignment horizontal="left" indent="2"/>
    </xf>
    <xf numFmtId="0" fontId="0" fillId="0" borderId="0" xfId="0" applyFont="1" applyFill="1" applyAlignment="1" applyProtection="1">
      <alignment vertical="top" wrapText="1"/>
      <protection/>
    </xf>
    <xf numFmtId="0" fontId="0" fillId="0" borderId="22" xfId="0" applyFont="1" applyBorder="1" applyAlignment="1">
      <alignment horizontal="left" indent="2"/>
    </xf>
    <xf numFmtId="0" fontId="15" fillId="0" borderId="0" xfId="24" applyFont="1" applyFill="1" applyBorder="1" applyAlignment="1" applyProtection="1">
      <alignment horizontal="left" vertical="top"/>
      <protection/>
    </xf>
    <xf numFmtId="0" fontId="7" fillId="0" borderId="0" xfId="23" applyFont="1" applyFill="1" applyAlignment="1" applyProtection="1">
      <alignment horizontal="left"/>
      <protection/>
    </xf>
    <xf numFmtId="0" fontId="9" fillId="2" borderId="0" xfId="0" applyFont="1" applyFill="1" applyBorder="1" applyAlignment="1" applyProtection="1">
      <alignment horizontal="centerContinuous"/>
      <protection/>
    </xf>
    <xf numFmtId="0" fontId="4" fillId="0" borderId="0" xfId="0" applyFont="1" applyFill="1" applyAlignment="1">
      <alignment horizontal="left" indent="1"/>
    </xf>
    <xf numFmtId="0" fontId="13" fillId="8" borderId="1" xfId="23" applyFont="1" applyFill="1" applyBorder="1" applyAlignment="1" applyProtection="1">
      <alignment horizontal="center" vertical="center" wrapText="1"/>
      <protection/>
    </xf>
    <xf numFmtId="0" fontId="7" fillId="2" borderId="1" xfId="23" applyFont="1" applyFill="1" applyBorder="1" applyAlignment="1" applyProtection="1">
      <alignment horizontal="center" vertical="top" wrapText="1"/>
      <protection locked="0"/>
    </xf>
    <xf numFmtId="44" fontId="49" fillId="2" borderId="6" xfId="0" applyNumberFormat="1" applyFont="1" applyFill="1" applyBorder="1" applyAlignment="1" applyProtection="1">
      <alignment horizontal="right"/>
      <protection locked="0"/>
    </xf>
    <xf numFmtId="44" fontId="6" fillId="0" borderId="5" xfId="0" applyNumberFormat="1" applyFont="1" applyFill="1" applyBorder="1" applyAlignment="1" applyProtection="1">
      <alignment/>
      <protection/>
    </xf>
    <xf numFmtId="44" fontId="49" fillId="2" borderId="6" xfId="0" applyNumberFormat="1" applyFont="1" applyFill="1" applyBorder="1" applyAlignment="1" applyProtection="1">
      <alignment horizontal="right"/>
      <protection/>
    </xf>
    <xf numFmtId="44" fontId="6" fillId="0" borderId="48" xfId="0" applyNumberFormat="1" applyFont="1" applyFill="1" applyBorder="1" applyAlignment="1" applyProtection="1">
      <alignment/>
      <protection/>
    </xf>
    <xf numFmtId="44" fontId="49" fillId="2" borderId="1" xfId="0" applyNumberFormat="1" applyFont="1" applyFill="1" applyBorder="1" applyAlignment="1" applyProtection="1">
      <alignment horizontal="right"/>
      <protection locked="0"/>
    </xf>
    <xf numFmtId="44" fontId="6" fillId="2" borderId="1" xfId="0" applyNumberFormat="1" applyFont="1" applyFill="1" applyBorder="1" applyAlignment="1" applyProtection="1">
      <alignment vertical="center"/>
      <protection/>
    </xf>
    <xf numFmtId="44" fontId="49" fillId="0" borderId="2" xfId="0" applyNumberFormat="1" applyFont="1" applyFill="1" applyBorder="1" applyAlignment="1" applyProtection="1">
      <alignment/>
      <protection/>
    </xf>
    <xf numFmtId="44" fontId="6" fillId="6" borderId="77" xfId="0" applyNumberFormat="1" applyFont="1" applyFill="1" applyBorder="1" applyAlignment="1" applyProtection="1">
      <alignment/>
      <protection/>
    </xf>
    <xf numFmtId="44" fontId="6" fillId="0" borderId="77" xfId="0" applyNumberFormat="1" applyFont="1" applyFill="1" applyBorder="1" applyAlignment="1" applyProtection="1">
      <alignment/>
      <protection/>
    </xf>
    <xf numFmtId="44" fontId="49" fillId="6" borderId="1" xfId="0" applyNumberFormat="1" applyFont="1" applyFill="1" applyBorder="1" applyAlignment="1" applyProtection="1">
      <alignment horizontal="right"/>
      <protection/>
    </xf>
    <xf numFmtId="44" fontId="6" fillId="6" borderId="71" xfId="0" applyNumberFormat="1" applyFont="1" applyFill="1" applyBorder="1" applyAlignment="1" applyProtection="1">
      <alignment/>
      <protection/>
    </xf>
    <xf numFmtId="44" fontId="6" fillId="6" borderId="72" xfId="0" applyNumberFormat="1" applyFont="1" applyFill="1" applyBorder="1" applyAlignment="1" applyProtection="1">
      <alignment/>
      <protection/>
    </xf>
    <xf numFmtId="44" fontId="6" fillId="6" borderId="18" xfId="0" applyNumberFormat="1" applyFont="1" applyFill="1" applyBorder="1" applyAlignment="1" applyProtection="1">
      <alignment/>
      <protection/>
    </xf>
    <xf numFmtId="44" fontId="6" fillId="0" borderId="18" xfId="0" applyNumberFormat="1" applyFont="1" applyFill="1" applyBorder="1" applyAlignment="1" applyProtection="1">
      <alignment/>
      <protection locked="0"/>
    </xf>
    <xf numFmtId="3" fontId="7" fillId="0" borderId="0" xfId="23" applyNumberFormat="1" applyFont="1" applyFill="1" applyAlignment="1" applyProtection="1">
      <alignment vertical="top"/>
      <protection/>
    </xf>
    <xf numFmtId="0" fontId="6" fillId="2" borderId="19" xfId="0" applyFont="1" applyFill="1" applyBorder="1" applyAlignment="1" applyProtection="1">
      <alignment vertical="top" wrapText="1"/>
      <protection/>
    </xf>
    <xf numFmtId="0" fontId="0" fillId="2" borderId="0" xfId="0" applyNumberFormat="1" applyFont="1" applyFill="1" applyAlignment="1">
      <alignment horizontal="left" vertical="top" wrapText="1"/>
    </xf>
    <xf numFmtId="0" fontId="6" fillId="2" borderId="0" xfId="0" applyFont="1" applyFill="1" applyAlignment="1" applyProtection="1">
      <alignment vertical="top"/>
      <protection/>
    </xf>
    <xf numFmtId="0" fontId="0" fillId="0" borderId="8" xfId="21" applyFont="1" applyFill="1" applyBorder="1" applyProtection="1">
      <alignment/>
      <protection/>
    </xf>
    <xf numFmtId="14" fontId="0" fillId="0" borderId="8" xfId="21" applyNumberFormat="1" applyFont="1" applyFill="1" applyBorder="1" applyAlignment="1" applyProtection="1">
      <alignment horizontal="center"/>
      <protection locked="0"/>
    </xf>
    <xf numFmtId="44" fontId="49" fillId="0" borderId="6" xfId="0" applyNumberFormat="1" applyFont="1" applyBorder="1" applyAlignment="1" applyProtection="1">
      <alignment/>
      <protection locked="0"/>
    </xf>
    <xf numFmtId="44" fontId="49" fillId="0" borderId="10" xfId="0" applyNumberFormat="1" applyFont="1" applyBorder="1" applyAlignment="1" applyProtection="1">
      <alignment/>
      <protection locked="0"/>
    </xf>
    <xf numFmtId="44" fontId="49" fillId="0" borderId="7" xfId="0" applyNumberFormat="1" applyFont="1" applyBorder="1" applyAlignment="1" applyProtection="1">
      <alignment/>
      <protection locked="0"/>
    </xf>
    <xf numFmtId="44" fontId="6" fillId="0" borderId="27" xfId="0" applyNumberFormat="1" applyFont="1" applyBorder="1" applyAlignment="1" applyProtection="1">
      <alignment/>
      <protection/>
    </xf>
    <xf numFmtId="44" fontId="6" fillId="0" borderId="48" xfId="0" applyNumberFormat="1" applyFont="1" applyBorder="1" applyAlignment="1" applyProtection="1">
      <alignment/>
      <protection/>
    </xf>
    <xf numFmtId="42" fontId="6" fillId="0" borderId="6" xfId="0" applyNumberFormat="1" applyFont="1" applyFill="1" applyBorder="1" applyAlignment="1" applyProtection="1">
      <alignment/>
      <protection/>
    </xf>
    <xf numFmtId="42" fontId="6" fillId="0" borderId="5" xfId="0" applyNumberFormat="1" applyFont="1" applyFill="1" applyBorder="1" applyAlignment="1" applyProtection="1">
      <alignment/>
      <protection/>
    </xf>
    <xf numFmtId="42" fontId="61" fillId="3" borderId="18" xfId="0" applyNumberFormat="1" applyFont="1" applyFill="1" applyBorder="1" applyAlignment="1" applyProtection="1">
      <alignment horizontal="center" vertical="center" wrapText="1"/>
      <protection/>
    </xf>
    <xf numFmtId="42" fontId="6" fillId="0" borderId="41" xfId="0" applyNumberFormat="1" applyFont="1" applyFill="1" applyBorder="1" applyAlignment="1" applyProtection="1">
      <alignment/>
      <protection/>
    </xf>
    <xf numFmtId="42" fontId="6" fillId="0" borderId="6" xfId="0" applyNumberFormat="1" applyFont="1" applyBorder="1" applyAlignment="1" applyProtection="1">
      <alignment/>
      <protection/>
    </xf>
    <xf numFmtId="42" fontId="6" fillId="0" borderId="5" xfId="0" applyNumberFormat="1" applyFont="1" applyBorder="1" applyAlignment="1" applyProtection="1">
      <alignment/>
      <protection/>
    </xf>
    <xf numFmtId="42" fontId="61" fillId="3" borderId="72" xfId="0" applyNumberFormat="1" applyFont="1" applyFill="1" applyBorder="1" applyAlignment="1" applyProtection="1">
      <alignment horizontal="center" vertical="center" wrapText="1"/>
      <protection/>
    </xf>
    <xf numFmtId="42" fontId="6" fillId="0" borderId="21" xfId="0" applyNumberFormat="1" applyFont="1" applyBorder="1" applyAlignment="1" applyProtection="1">
      <alignment/>
      <protection/>
    </xf>
    <xf numFmtId="42" fontId="6" fillId="0" borderId="22" xfId="0" applyNumberFormat="1" applyFont="1" applyBorder="1" applyAlignment="1" applyProtection="1">
      <alignment/>
      <protection/>
    </xf>
    <xf numFmtId="44" fontId="0" fillId="4" borderId="78" xfId="17" applyNumberFormat="1" applyFont="1" applyFill="1" applyBorder="1" applyAlignment="1" applyProtection="1">
      <alignment horizontal="left" vertical="center" wrapText="1"/>
      <protection locked="0"/>
    </xf>
    <xf numFmtId="44" fontId="0" fillId="4" borderId="79" xfId="17" applyNumberFormat="1" applyFont="1" applyFill="1" applyBorder="1" applyAlignment="1" applyProtection="1">
      <alignment horizontal="left" vertical="center" wrapText="1"/>
      <protection locked="0"/>
    </xf>
    <xf numFmtId="44" fontId="0" fillId="2" borderId="80" xfId="17" applyNumberFormat="1" applyFont="1" applyFill="1" applyBorder="1" applyAlignment="1" applyProtection="1">
      <alignment horizontal="left" vertical="center" wrapText="1"/>
      <protection locked="0"/>
    </xf>
    <xf numFmtId="44" fontId="0" fillId="2" borderId="81" xfId="17" applyNumberFormat="1" applyFont="1" applyFill="1" applyBorder="1" applyAlignment="1" applyProtection="1">
      <alignment horizontal="left" vertical="center" wrapText="1"/>
      <protection locked="0"/>
    </xf>
    <xf numFmtId="44" fontId="0" fillId="4" borderId="80" xfId="17" applyNumberFormat="1" applyFont="1" applyFill="1" applyBorder="1" applyAlignment="1" applyProtection="1">
      <alignment horizontal="left" vertical="center" wrapText="1"/>
      <protection locked="0"/>
    </xf>
    <xf numFmtId="44" fontId="0" fillId="4" borderId="81" xfId="17" applyNumberFormat="1" applyFont="1" applyFill="1" applyBorder="1" applyAlignment="1" applyProtection="1">
      <alignment horizontal="left" vertical="center" wrapText="1"/>
      <protection locked="0"/>
    </xf>
    <xf numFmtId="44" fontId="0" fillId="4" borderId="82" xfId="17" applyNumberFormat="1" applyFont="1" applyFill="1" applyBorder="1" applyAlignment="1" applyProtection="1">
      <alignment horizontal="left" vertical="center" wrapText="1"/>
      <protection locked="0"/>
    </xf>
    <xf numFmtId="44" fontId="0" fillId="4" borderId="83" xfId="17" applyNumberFormat="1" applyFont="1" applyFill="1" applyBorder="1" applyAlignment="1" applyProtection="1">
      <alignment horizontal="left" vertical="center" wrapText="1"/>
      <protection locked="0"/>
    </xf>
    <xf numFmtId="44" fontId="0" fillId="2" borderId="78" xfId="17" applyNumberFormat="1" applyFont="1" applyFill="1" applyBorder="1" applyAlignment="1" applyProtection="1">
      <alignment horizontal="left" vertical="center" wrapText="1"/>
      <protection locked="0"/>
    </xf>
    <xf numFmtId="44" fontId="0" fillId="2" borderId="79" xfId="17" applyNumberFormat="1" applyFont="1" applyFill="1" applyBorder="1" applyAlignment="1" applyProtection="1">
      <alignment horizontal="left" vertical="center" wrapText="1"/>
      <protection locked="0"/>
    </xf>
    <xf numFmtId="44" fontId="0" fillId="4" borderId="84" xfId="17" applyNumberFormat="1" applyFont="1" applyFill="1" applyBorder="1" applyAlignment="1" applyProtection="1">
      <alignment horizontal="left" vertical="center" wrapText="1"/>
      <protection locked="0"/>
    </xf>
    <xf numFmtId="44" fontId="0" fillId="4" borderId="85" xfId="17" applyNumberFormat="1" applyFont="1" applyFill="1" applyBorder="1" applyAlignment="1" applyProtection="1">
      <alignment horizontal="left" vertical="center" wrapText="1"/>
      <protection locked="0"/>
    </xf>
    <xf numFmtId="44" fontId="0" fillId="2" borderId="86" xfId="17" applyNumberFormat="1" applyFont="1" applyFill="1" applyBorder="1" applyAlignment="1" applyProtection="1">
      <alignment horizontal="left" vertical="center" wrapText="1"/>
      <protection locked="0"/>
    </xf>
    <xf numFmtId="44" fontId="0" fillId="2" borderId="87" xfId="17" applyNumberFormat="1" applyFont="1" applyFill="1" applyBorder="1" applyAlignment="1" applyProtection="1">
      <alignment horizontal="left" vertical="center" wrapText="1"/>
      <protection locked="0"/>
    </xf>
    <xf numFmtId="44" fontId="0" fillId="2" borderId="82" xfId="17" applyNumberFormat="1" applyFont="1" applyFill="1" applyBorder="1" applyAlignment="1" applyProtection="1">
      <alignment horizontal="left" vertical="center" wrapText="1"/>
      <protection locked="0"/>
    </xf>
    <xf numFmtId="44" fontId="0" fillId="2" borderId="83" xfId="17" applyNumberFormat="1" applyFont="1" applyFill="1" applyBorder="1" applyAlignment="1" applyProtection="1">
      <alignment horizontal="left" vertical="center" wrapText="1"/>
      <protection locked="0"/>
    </xf>
    <xf numFmtId="44" fontId="0" fillId="2" borderId="84" xfId="17" applyNumberFormat="1" applyFont="1" applyFill="1" applyBorder="1" applyAlignment="1" applyProtection="1">
      <alignment horizontal="left" vertical="center" wrapText="1"/>
      <protection locked="0"/>
    </xf>
    <xf numFmtId="44" fontId="0" fillId="2" borderId="85" xfId="17" applyNumberFormat="1" applyFont="1" applyFill="1" applyBorder="1" applyAlignment="1" applyProtection="1">
      <alignment horizontal="left" vertical="center" wrapText="1"/>
      <protection locked="0"/>
    </xf>
    <xf numFmtId="44" fontId="0" fillId="0" borderId="88" xfId="17" applyNumberFormat="1" applyFont="1" applyFill="1" applyBorder="1" applyAlignment="1" applyProtection="1">
      <alignment horizontal="left" vertical="center" wrapText="1"/>
      <protection locked="0"/>
    </xf>
    <xf numFmtId="44" fontId="0" fillId="0" borderId="89" xfId="17" applyNumberFormat="1" applyFont="1" applyFill="1" applyBorder="1" applyAlignment="1" applyProtection="1">
      <alignment horizontal="left" vertical="center" wrapText="1"/>
      <protection locked="0"/>
    </xf>
    <xf numFmtId="44" fontId="0" fillId="4" borderId="90" xfId="17" applyNumberFormat="1" applyFont="1" applyFill="1" applyBorder="1" applyAlignment="1" applyProtection="1">
      <alignment horizontal="left" vertical="center" wrapText="1"/>
      <protection locked="0"/>
    </xf>
    <xf numFmtId="44" fontId="0" fillId="4" borderId="91" xfId="17" applyNumberFormat="1" applyFont="1" applyFill="1" applyBorder="1" applyAlignment="1" applyProtection="1">
      <alignment horizontal="left" vertical="center" wrapText="1"/>
      <protection locked="0"/>
    </xf>
    <xf numFmtId="44" fontId="0" fillId="0" borderId="15" xfId="17" applyNumberFormat="1" applyFont="1" applyFill="1" applyBorder="1" applyAlignment="1" applyProtection="1">
      <alignment horizontal="left" vertical="center" wrapText="1"/>
      <protection locked="0"/>
    </xf>
    <xf numFmtId="44" fontId="0" fillId="0" borderId="92" xfId="17" applyNumberFormat="1" applyFont="1" applyFill="1" applyBorder="1" applyAlignment="1" applyProtection="1">
      <alignment horizontal="left" vertical="center" wrapText="1"/>
      <protection locked="0"/>
    </xf>
    <xf numFmtId="44" fontId="0" fillId="0" borderId="93" xfId="17" applyNumberFormat="1" applyFont="1" applyFill="1" applyBorder="1" applyAlignment="1" applyProtection="1">
      <alignment horizontal="left" vertical="center" wrapText="1"/>
      <protection locked="0"/>
    </xf>
    <xf numFmtId="44" fontId="0" fillId="0" borderId="94" xfId="17" applyNumberFormat="1" applyFont="1" applyFill="1" applyBorder="1" applyAlignment="1" applyProtection="1">
      <alignment horizontal="left" vertical="center" wrapText="1"/>
      <protection locked="0"/>
    </xf>
    <xf numFmtId="44" fontId="0" fillId="4" borderId="69" xfId="17" applyNumberFormat="1" applyFont="1" applyFill="1" applyBorder="1" applyAlignment="1" applyProtection="1">
      <alignment horizontal="left" vertical="center" wrapText="1"/>
      <protection locked="0"/>
    </xf>
    <xf numFmtId="44" fontId="0" fillId="4" borderId="95" xfId="17" applyNumberFormat="1" applyFont="1" applyFill="1" applyBorder="1" applyAlignment="1" applyProtection="1">
      <alignment horizontal="left" vertical="center" wrapText="1"/>
      <protection locked="0"/>
    </xf>
    <xf numFmtId="44" fontId="0" fillId="0" borderId="14" xfId="17" applyNumberFormat="1" applyFont="1" applyFill="1" applyBorder="1" applyAlignment="1" applyProtection="1">
      <alignment horizontal="left" vertical="center" wrapText="1"/>
      <protection locked="0"/>
    </xf>
    <xf numFmtId="44" fontId="0" fillId="0" borderId="96" xfId="17" applyNumberFormat="1" applyFont="1" applyFill="1" applyBorder="1" applyAlignment="1" applyProtection="1">
      <alignment horizontal="left" vertical="center" wrapText="1"/>
      <protection locked="0"/>
    </xf>
    <xf numFmtId="44" fontId="0" fillId="0" borderId="82" xfId="17" applyNumberFormat="1" applyFont="1" applyFill="1" applyBorder="1" applyAlignment="1" applyProtection="1">
      <alignment horizontal="left" vertical="center" wrapText="1"/>
      <protection locked="0"/>
    </xf>
    <xf numFmtId="44" fontId="0" fillId="0" borderId="83" xfId="17" applyNumberFormat="1" applyFont="1" applyFill="1" applyBorder="1" applyAlignment="1" applyProtection="1">
      <alignment horizontal="left" vertical="center" wrapText="1"/>
      <protection locked="0"/>
    </xf>
    <xf numFmtId="0" fontId="6" fillId="2" borderId="39" xfId="0" applyFont="1" applyFill="1" applyBorder="1" applyAlignment="1" applyProtection="1">
      <alignment wrapText="1"/>
      <protection/>
    </xf>
    <xf numFmtId="0" fontId="0" fillId="3" borderId="72" xfId="0" applyFill="1" applyBorder="1" applyAlignment="1" applyProtection="1">
      <alignment vertical="center"/>
      <protection/>
    </xf>
    <xf numFmtId="0" fontId="0" fillId="3" borderId="18" xfId="0" applyFill="1" applyBorder="1" applyAlignment="1" applyProtection="1">
      <alignment vertical="center"/>
      <protection/>
    </xf>
    <xf numFmtId="0" fontId="6" fillId="2" borderId="9" xfId="0" applyFont="1" applyFill="1" applyBorder="1" applyAlignment="1" applyProtection="1">
      <alignment wrapText="1"/>
      <protection/>
    </xf>
    <xf numFmtId="0" fontId="14" fillId="8" borderId="65" xfId="21" applyFont="1" applyFill="1" applyBorder="1" applyAlignment="1" applyProtection="1">
      <alignment horizontal="center" vertical="center"/>
      <protection/>
    </xf>
    <xf numFmtId="0" fontId="14" fillId="8" borderId="67" xfId="21" applyFont="1" applyFill="1" applyBorder="1" applyAlignment="1" applyProtection="1">
      <alignment horizontal="center" vertical="center"/>
      <protection/>
    </xf>
    <xf numFmtId="0" fontId="14" fillId="8" borderId="27" xfId="21" applyFont="1" applyFill="1" applyBorder="1" applyAlignment="1" applyProtection="1">
      <alignment horizontal="center" vertical="center"/>
      <protection/>
    </xf>
    <xf numFmtId="0" fontId="14" fillId="8" borderId="39" xfId="21" applyFont="1" applyFill="1" applyBorder="1" applyAlignment="1" applyProtection="1">
      <alignment horizontal="center" vertical="center"/>
      <protection/>
    </xf>
    <xf numFmtId="0" fontId="39" fillId="8" borderId="0" xfId="0" applyFont="1" applyFill="1" applyBorder="1" applyAlignment="1" applyProtection="1">
      <alignment horizontal="center"/>
      <protection/>
    </xf>
    <xf numFmtId="0" fontId="7" fillId="2" borderId="8" xfId="21" applyFont="1" applyFill="1" applyBorder="1" applyAlignment="1" applyProtection="1">
      <alignment horizontal="left"/>
      <protection/>
    </xf>
    <xf numFmtId="0" fontId="7" fillId="2" borderId="8" xfId="21" applyFont="1" applyFill="1" applyBorder="1" applyAlignment="1" applyProtection="1">
      <alignment horizontal="left"/>
      <protection locked="0"/>
    </xf>
    <xf numFmtId="0" fontId="43" fillId="2" borderId="0" xfId="0" applyFont="1" applyFill="1" applyAlignment="1" applyProtection="1">
      <alignment horizontal="left" wrapText="1"/>
      <protection/>
    </xf>
    <xf numFmtId="0" fontId="8" fillId="0" borderId="0" xfId="23" applyFont="1" applyFill="1" applyBorder="1" applyAlignment="1" applyProtection="1">
      <alignment horizontal="left" vertical="top" wrapText="1"/>
      <protection/>
    </xf>
    <xf numFmtId="0" fontId="8" fillId="2" borderId="8" xfId="23" applyFont="1" applyFill="1" applyBorder="1" applyAlignment="1" applyProtection="1">
      <alignment horizontal="left" wrapText="1"/>
      <protection/>
    </xf>
    <xf numFmtId="14" fontId="8" fillId="2" borderId="8" xfId="23" applyNumberFormat="1" applyFont="1" applyFill="1" applyBorder="1" applyAlignment="1" applyProtection="1">
      <alignment horizontal="left" wrapText="1"/>
      <protection locked="0"/>
    </xf>
    <xf numFmtId="0" fontId="8" fillId="2" borderId="0" xfId="23" applyFont="1" applyFill="1" applyBorder="1" applyAlignment="1" applyProtection="1">
      <alignment horizontal="left" wrapText="1"/>
      <protection/>
    </xf>
    <xf numFmtId="0" fontId="11" fillId="0" borderId="0" xfId="0" applyFont="1" applyAlignment="1" applyProtection="1">
      <alignment horizontal="left" vertical="center" wrapText="1"/>
      <protection/>
    </xf>
    <xf numFmtId="0" fontId="39" fillId="8" borderId="97" xfId="0" applyFont="1" applyFill="1" applyBorder="1" applyAlignment="1" applyProtection="1">
      <alignment horizontal="center"/>
      <protection/>
    </xf>
    <xf numFmtId="0" fontId="39" fillId="8" borderId="98" xfId="0" applyFont="1" applyFill="1" applyBorder="1" applyAlignment="1" applyProtection="1">
      <alignment horizontal="center"/>
      <protection/>
    </xf>
    <xf numFmtId="0" fontId="39" fillId="8" borderId="99" xfId="0" applyFont="1" applyFill="1" applyBorder="1" applyAlignment="1" applyProtection="1">
      <alignment horizontal="center"/>
      <protection/>
    </xf>
    <xf numFmtId="0" fontId="43" fillId="2" borderId="0" xfId="0" applyFont="1" applyFill="1" applyAlignment="1" applyProtection="1">
      <alignment horizontal="left" vertical="top" wrapText="1"/>
      <protection/>
    </xf>
    <xf numFmtId="0" fontId="50" fillId="2" borderId="0" xfId="0" applyFont="1" applyFill="1" applyAlignment="1" applyProtection="1">
      <alignment horizontal="left" vertical="top" wrapText="1"/>
      <protection/>
    </xf>
    <xf numFmtId="0" fontId="6" fillId="2" borderId="100" xfId="0" applyFont="1" applyFill="1" applyBorder="1" applyAlignment="1" applyProtection="1">
      <alignment horizontal="left" vertical="top" wrapText="1"/>
      <protection/>
    </xf>
    <xf numFmtId="0" fontId="6" fillId="2" borderId="101" xfId="0" applyFont="1" applyFill="1" applyBorder="1" applyAlignment="1" applyProtection="1">
      <alignment horizontal="left" vertical="top" wrapText="1"/>
      <protection/>
    </xf>
    <xf numFmtId="0" fontId="14" fillId="8" borderId="65" xfId="0" applyFont="1" applyFill="1" applyBorder="1" applyAlignment="1" applyProtection="1">
      <alignment horizontal="center" vertical="center"/>
      <protection/>
    </xf>
    <xf numFmtId="0" fontId="14" fillId="8" borderId="36" xfId="0" applyFont="1" applyFill="1" applyBorder="1" applyAlignment="1" applyProtection="1">
      <alignment horizontal="center" vertical="center"/>
      <protection/>
    </xf>
    <xf numFmtId="0" fontId="14" fillId="8" borderId="67" xfId="0" applyFont="1" applyFill="1" applyBorder="1" applyAlignment="1" applyProtection="1">
      <alignment horizontal="center" vertical="center"/>
      <protection/>
    </xf>
    <xf numFmtId="0" fontId="5" fillId="3" borderId="71" xfId="0" applyFont="1" applyFill="1" applyBorder="1" applyAlignment="1" applyProtection="1">
      <alignment horizontal="left" vertical="center"/>
      <protection/>
    </xf>
    <xf numFmtId="0" fontId="6" fillId="2" borderId="0" xfId="0" applyFont="1" applyFill="1" applyAlignment="1" applyProtection="1">
      <alignment horizontal="left" vertical="top" wrapText="1"/>
      <protection/>
    </xf>
    <xf numFmtId="0" fontId="10" fillId="2" borderId="8" xfId="21" applyFont="1" applyFill="1" applyBorder="1" applyAlignment="1" applyProtection="1">
      <alignment horizontal="left"/>
      <protection/>
    </xf>
    <xf numFmtId="0" fontId="14" fillId="8" borderId="71" xfId="0" applyFont="1" applyFill="1" applyBorder="1" applyAlignment="1" applyProtection="1">
      <alignment horizontal="center" vertical="center"/>
      <protection/>
    </xf>
    <xf numFmtId="0" fontId="14" fillId="8" borderId="72" xfId="0" applyFont="1" applyFill="1" applyBorder="1" applyAlignment="1" applyProtection="1">
      <alignment horizontal="center" vertical="center"/>
      <protection/>
    </xf>
    <xf numFmtId="0" fontId="14" fillId="8" borderId="18" xfId="0" applyFont="1" applyFill="1" applyBorder="1" applyAlignment="1" applyProtection="1">
      <alignment horizontal="center" vertical="center"/>
      <protection/>
    </xf>
    <xf numFmtId="0" fontId="6" fillId="2" borderId="0" xfId="0" applyFont="1" applyFill="1" applyBorder="1" applyAlignment="1" applyProtection="1">
      <alignment horizontal="left" vertical="top" wrapText="1"/>
      <protection/>
    </xf>
    <xf numFmtId="0" fontId="49" fillId="2" borderId="0" xfId="0" applyFont="1" applyFill="1" applyAlignment="1" applyProtection="1">
      <alignment horizontal="left" vertical="top" wrapText="1"/>
      <protection/>
    </xf>
    <xf numFmtId="0" fontId="22" fillId="8" borderId="71" xfId="24" applyFont="1" applyFill="1" applyBorder="1" applyAlignment="1" applyProtection="1">
      <alignment horizontal="left" vertical="center" wrapText="1"/>
      <protection/>
    </xf>
    <xf numFmtId="0" fontId="22" fillId="8" borderId="72" xfId="24" applyFont="1" applyFill="1" applyBorder="1" applyAlignment="1" applyProtection="1">
      <alignment horizontal="left" vertical="center" wrapText="1"/>
      <protection/>
    </xf>
    <xf numFmtId="0" fontId="22" fillId="8" borderId="18" xfId="24" applyFont="1" applyFill="1" applyBorder="1" applyAlignment="1" applyProtection="1">
      <alignment horizontal="left" vertical="center" wrapText="1"/>
      <protection/>
    </xf>
    <xf numFmtId="0" fontId="58" fillId="2" borderId="71" xfId="24" applyFont="1" applyFill="1" applyBorder="1" applyAlignment="1" applyProtection="1">
      <alignment horizontal="left" vertical="center"/>
      <protection/>
    </xf>
    <xf numFmtId="0" fontId="58" fillId="2" borderId="72" xfId="24" applyFont="1" applyFill="1" applyBorder="1" applyAlignment="1" applyProtection="1">
      <alignment horizontal="left" vertical="center"/>
      <protection/>
    </xf>
    <xf numFmtId="0" fontId="58" fillId="2" borderId="18" xfId="24" applyFont="1" applyFill="1" applyBorder="1" applyAlignment="1" applyProtection="1">
      <alignment horizontal="left" vertical="center"/>
      <protection/>
    </xf>
    <xf numFmtId="0" fontId="0" fillId="0" borderId="0" xfId="0" applyFont="1" applyFill="1" applyAlignment="1" applyProtection="1">
      <alignment horizontal="left" vertical="top" wrapText="1"/>
      <protection/>
    </xf>
    <xf numFmtId="3" fontId="22" fillId="8" borderId="71" xfId="24" applyNumberFormat="1" applyFont="1" applyFill="1" applyBorder="1" applyAlignment="1" applyProtection="1">
      <alignment horizontal="left" vertical="center" wrapText="1"/>
      <protection/>
    </xf>
    <xf numFmtId="3" fontId="22" fillId="8" borderId="72" xfId="24" applyNumberFormat="1" applyFont="1" applyFill="1" applyBorder="1" applyAlignment="1" applyProtection="1">
      <alignment horizontal="left" vertical="center" wrapText="1"/>
      <protection/>
    </xf>
    <xf numFmtId="3" fontId="22" fillId="8" borderId="18" xfId="24" applyNumberFormat="1" applyFont="1" applyFill="1" applyBorder="1" applyAlignment="1" applyProtection="1">
      <alignment horizontal="left" vertical="center" wrapText="1"/>
      <protection/>
    </xf>
    <xf numFmtId="0" fontId="4" fillId="2" borderId="0" xfId="0" applyFont="1" applyFill="1" applyAlignment="1" applyProtection="1">
      <alignment horizontal="left" vertical="top" wrapText="1"/>
      <protection/>
    </xf>
    <xf numFmtId="0" fontId="0" fillId="2" borderId="0" xfId="0" applyFont="1" applyFill="1" applyAlignment="1" applyProtection="1">
      <alignment horizontal="left" vertical="top" wrapText="1"/>
      <protection/>
    </xf>
    <xf numFmtId="0" fontId="0" fillId="2" borderId="0" xfId="0" applyFont="1" applyFill="1" applyAlignment="1" applyProtection="1">
      <alignment horizontal="left" wrapText="1"/>
      <protection/>
    </xf>
    <xf numFmtId="0" fontId="0" fillId="2" borderId="0" xfId="0" applyFill="1" applyAlignment="1" applyProtection="1">
      <alignment horizontal="left" vertical="top" wrapText="1"/>
      <protection/>
    </xf>
    <xf numFmtId="14" fontId="25" fillId="0" borderId="66" xfId="0" applyNumberFormat="1" applyFont="1" applyFill="1" applyBorder="1" applyAlignment="1" applyProtection="1">
      <alignment horizontal="center" vertical="center"/>
      <protection locked="0"/>
    </xf>
    <xf numFmtId="14" fontId="25" fillId="0" borderId="66" xfId="0" applyNumberFormat="1" applyFont="1" applyBorder="1" applyAlignment="1" applyProtection="1">
      <alignment horizontal="center" vertical="center"/>
      <protection locked="0"/>
    </xf>
    <xf numFmtId="0" fontId="27" fillId="8" borderId="2" xfId="24" applyFont="1" applyFill="1" applyBorder="1" applyAlignment="1" applyProtection="1">
      <alignment horizontal="center" vertical="center" textRotation="90" wrapText="1"/>
      <protection/>
    </xf>
    <xf numFmtId="0" fontId="0" fillId="8" borderId="2" xfId="0" applyFill="1" applyBorder="1" applyAlignment="1" applyProtection="1">
      <alignment horizontal="center" vertical="center" textRotation="90"/>
      <protection/>
    </xf>
    <xf numFmtId="0" fontId="0" fillId="8" borderId="7" xfId="0" applyFill="1" applyBorder="1" applyAlignment="1" applyProtection="1">
      <alignment horizontal="center" vertical="center" textRotation="90"/>
      <protection/>
    </xf>
    <xf numFmtId="0" fontId="3" fillId="2" borderId="0" xfId="0" applyFont="1" applyFill="1" applyAlignment="1" applyProtection="1">
      <alignment/>
      <protection/>
    </xf>
    <xf numFmtId="0" fontId="0" fillId="0" borderId="0" xfId="0" applyAlignment="1" applyProtection="1">
      <alignment/>
      <protection/>
    </xf>
    <xf numFmtId="0" fontId="0" fillId="0" borderId="3" xfId="0" applyBorder="1" applyAlignment="1" applyProtection="1">
      <alignment/>
      <protection/>
    </xf>
    <xf numFmtId="10" fontId="36" fillId="2" borderId="1" xfId="27" applyNumberFormat="1" applyFont="1" applyFill="1" applyBorder="1" applyAlignment="1" applyProtection="1">
      <alignment/>
      <protection locked="0"/>
    </xf>
    <xf numFmtId="0" fontId="39" fillId="8" borderId="71" xfId="0" applyFont="1" applyFill="1" applyBorder="1" applyAlignment="1" applyProtection="1">
      <alignment horizontal="center"/>
      <protection/>
    </xf>
    <xf numFmtId="0" fontId="39" fillId="8" borderId="72" xfId="0" applyFont="1" applyFill="1" applyBorder="1" applyAlignment="1" applyProtection="1">
      <alignment horizontal="center"/>
      <protection/>
    </xf>
    <xf numFmtId="0" fontId="39" fillId="8" borderId="18" xfId="0" applyFont="1" applyFill="1" applyBorder="1" applyAlignment="1" applyProtection="1">
      <alignment horizontal="center"/>
      <protection/>
    </xf>
    <xf numFmtId="0" fontId="36" fillId="2" borderId="71" xfId="0" applyFont="1" applyFill="1" applyBorder="1" applyAlignment="1" applyProtection="1">
      <alignment horizontal="left" vertical="top"/>
      <protection locked="0"/>
    </xf>
    <xf numFmtId="0" fontId="36" fillId="2" borderId="18" xfId="0" applyFont="1" applyFill="1" applyBorder="1" applyAlignment="1" applyProtection="1">
      <alignment horizontal="left" vertical="top"/>
      <protection locked="0"/>
    </xf>
    <xf numFmtId="0" fontId="27" fillId="8" borderId="3" xfId="24" applyFont="1" applyFill="1" applyBorder="1" applyAlignment="1" applyProtection="1">
      <alignment horizontal="center" vertical="center" textRotation="90" wrapText="1"/>
      <protection/>
    </xf>
    <xf numFmtId="0" fontId="0" fillId="8" borderId="3" xfId="0" applyFill="1" applyBorder="1" applyAlignment="1" applyProtection="1">
      <alignment horizontal="center" vertical="center" textRotation="90"/>
      <protection/>
    </xf>
    <xf numFmtId="0" fontId="0" fillId="2" borderId="0" xfId="0" applyFont="1" applyFill="1" applyAlignment="1" applyProtection="1">
      <alignment horizontal="left" vertical="center" wrapText="1"/>
      <protection/>
    </xf>
    <xf numFmtId="0" fontId="0" fillId="2" borderId="0" xfId="26" applyFont="1" applyFill="1" applyAlignment="1" applyProtection="1">
      <alignment horizontal="left" vertical="top" wrapText="1"/>
      <protection/>
    </xf>
    <xf numFmtId="0" fontId="29" fillId="2" borderId="36" xfId="0" applyFont="1" applyFill="1" applyBorder="1" applyAlignment="1" applyProtection="1">
      <alignment horizontal="center"/>
      <protection/>
    </xf>
  </cellXfs>
  <cellStyles count="14">
    <cellStyle name="Normal" xfId="0"/>
    <cellStyle name="Comma" xfId="15"/>
    <cellStyle name="Comma [0]" xfId="16"/>
    <cellStyle name="Currency" xfId="17"/>
    <cellStyle name="Currency [0]" xfId="18"/>
    <cellStyle name="Followed Hyperlink" xfId="19"/>
    <cellStyle name="Hyperlink" xfId="20"/>
    <cellStyle name="Normal_2002 RFP CHKLIST" xfId="21"/>
    <cellStyle name="Normal_DATREQ" xfId="22"/>
    <cellStyle name="Normal_HMORFI2000" xfId="23"/>
    <cellStyle name="Normal_HmoRFP11" xfId="24"/>
    <cellStyle name="Normal_PpoRFP11" xfId="25"/>
    <cellStyle name="Normal_StateMD_Utilization_Template_9_03" xfId="26"/>
    <cellStyle name="Percent" xfId="27"/>
  </cellStyles>
  <dxfs count="5">
    <dxf>
      <font>
        <b/>
        <i val="0"/>
        <color rgb="FF0000FF"/>
      </font>
      <fill>
        <patternFill>
          <bgColor rgb="FFFFFF00"/>
        </patternFill>
      </fill>
      <border/>
    </dxf>
    <dxf>
      <font>
        <color rgb="FF0000FF"/>
      </font>
      <fill>
        <patternFill>
          <bgColor rgb="FFFFFF00"/>
        </patternFill>
      </fill>
      <border/>
    </dxf>
    <dxf>
      <font>
        <b/>
        <i val="0"/>
        <color rgb="FFFF0000"/>
      </font>
      <border/>
    </dxf>
    <dxf>
      <font>
        <color rgb="FFFFFFFF"/>
      </font>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3</xdr:col>
      <xdr:colOff>619125</xdr:colOff>
      <xdr:row>5</xdr:row>
      <xdr:rowOff>114300</xdr:rowOff>
    </xdr:to>
    <xdr:pic>
      <xdr:nvPicPr>
        <xdr:cNvPr id="1" name="Picture 36"/>
        <xdr:cNvPicPr preferRelativeResize="1">
          <a:picLocks noChangeAspect="1"/>
        </xdr:cNvPicPr>
      </xdr:nvPicPr>
      <xdr:blipFill>
        <a:blip r:embed="rId1"/>
        <a:stretch>
          <a:fillRect/>
        </a:stretch>
      </xdr:blipFill>
      <xdr:spPr>
        <a:xfrm>
          <a:off x="133350" y="85725"/>
          <a:ext cx="22002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1"/>
  <sheetViews>
    <sheetView workbookViewId="0" topLeftCell="A1">
      <selection activeCell="C6" sqref="C6"/>
    </sheetView>
  </sheetViews>
  <sheetFormatPr defaultColWidth="9.140625" defaultRowHeight="12.75"/>
  <cols>
    <col min="1" max="1" width="10.57421875" style="0" bestFit="1" customWidth="1"/>
    <col min="2" max="2" width="2.7109375" style="0" customWidth="1"/>
    <col min="3" max="3" width="35.00390625" style="0" bestFit="1" customWidth="1"/>
  </cols>
  <sheetData>
    <row r="1" spans="1:3" ht="12.75">
      <c r="A1" t="s">
        <v>264</v>
      </c>
      <c r="C1" s="66" t="s">
        <v>265</v>
      </c>
    </row>
    <row r="2" ht="12.75">
      <c r="C2" t="s">
        <v>266</v>
      </c>
    </row>
    <row r="3" ht="12.75">
      <c r="C3" t="s">
        <v>237</v>
      </c>
    </row>
    <row r="5" spans="1:3" ht="12.75">
      <c r="A5" t="s">
        <v>130</v>
      </c>
      <c r="C5" s="66" t="s">
        <v>265</v>
      </c>
    </row>
    <row r="6" ht="12.75">
      <c r="C6" t="s">
        <v>266</v>
      </c>
    </row>
    <row r="7" ht="12.75">
      <c r="C7" t="s">
        <v>131</v>
      </c>
    </row>
    <row r="9" spans="1:3" ht="12.75">
      <c r="A9" t="s">
        <v>277</v>
      </c>
      <c r="C9" s="66" t="s">
        <v>265</v>
      </c>
    </row>
    <row r="10" ht="12.75">
      <c r="C10" t="s">
        <v>278</v>
      </c>
    </row>
    <row r="11" ht="12.75">
      <c r="C11" t="s">
        <v>279</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9"/>
  <dimension ref="A4:F66"/>
  <sheetViews>
    <sheetView showGridLines="0" workbookViewId="0" topLeftCell="A1">
      <selection activeCell="B59" sqref="B59"/>
    </sheetView>
  </sheetViews>
  <sheetFormatPr defaultColWidth="9.140625" defaultRowHeight="12.75" zeroHeight="1"/>
  <cols>
    <col min="1" max="1" width="5.57421875" style="68" customWidth="1"/>
    <col min="2" max="2" width="35.00390625" style="68" customWidth="1"/>
    <col min="3" max="4" width="25.8515625" style="68" customWidth="1"/>
    <col min="5" max="5" width="10.28125" style="68" customWidth="1"/>
    <col min="6" max="6" width="1.421875" style="68" customWidth="1"/>
    <col min="7" max="16384" width="3.7109375" style="68" hidden="1" customWidth="1"/>
  </cols>
  <sheetData>
    <row r="1" s="319" customFormat="1" ht="12" customHeight="1"/>
    <row r="2" s="319" customFormat="1" ht="32.25" customHeight="1"/>
    <row r="3" s="383" customFormat="1" ht="12" customHeight="1"/>
    <row r="4" spans="1:5" ht="20.25">
      <c r="A4" s="63" t="s">
        <v>83</v>
      </c>
      <c r="B4" s="187"/>
      <c r="C4" s="187"/>
      <c r="D4" s="187"/>
      <c r="E4" s="18"/>
    </row>
    <row r="5" spans="1:5" s="323" customFormat="1" ht="17.25">
      <c r="A5" s="303" t="s">
        <v>91</v>
      </c>
      <c r="B5" s="321"/>
      <c r="C5" s="321"/>
      <c r="D5" s="321"/>
      <c r="E5" s="322"/>
    </row>
    <row r="6" spans="1:5" s="69" customFormat="1" ht="22.5">
      <c r="A6" s="30"/>
      <c r="B6" s="30"/>
      <c r="C6" s="30"/>
      <c r="D6" s="30"/>
      <c r="E6" s="15"/>
    </row>
    <row r="7" spans="1:5" s="69" customFormat="1" ht="22.5">
      <c r="A7" s="571" t="str">
        <f>+RFP_no</f>
        <v>Solicitation No. F10B8200015</v>
      </c>
      <c r="B7" s="572"/>
      <c r="C7" s="572"/>
      <c r="D7" s="572"/>
      <c r="E7" s="573"/>
    </row>
    <row r="8" spans="1:5" s="69" customFormat="1" ht="22.5">
      <c r="A8" s="30"/>
      <c r="B8" s="30"/>
      <c r="C8" s="30"/>
      <c r="D8" s="30"/>
      <c r="E8" s="29"/>
    </row>
    <row r="9" spans="1:6" s="17" customFormat="1" ht="108.75" customHeight="1">
      <c r="A9" s="599" t="s">
        <v>19</v>
      </c>
      <c r="B9" s="600"/>
      <c r="C9" s="600"/>
      <c r="D9" s="600"/>
      <c r="E9" s="600"/>
      <c r="F9" s="26"/>
    </row>
    <row r="10" spans="1:6" s="212" customFormat="1" ht="15">
      <c r="A10" s="48"/>
      <c r="B10" s="210"/>
      <c r="C10" s="210"/>
      <c r="D10" s="210"/>
      <c r="E10" s="211"/>
      <c r="F10" s="211"/>
    </row>
    <row r="11" spans="1:6" ht="13.5" customHeight="1">
      <c r="A11" s="213" t="s">
        <v>321</v>
      </c>
      <c r="B11" s="210"/>
      <c r="C11" s="210"/>
      <c r="D11" s="210"/>
      <c r="E11" s="188"/>
      <c r="F11" s="188"/>
    </row>
    <row r="12" spans="1:6" ht="13.5" customHeight="1">
      <c r="A12" s="213"/>
      <c r="B12" s="210"/>
      <c r="C12" s="210"/>
      <c r="D12" s="210"/>
      <c r="E12" s="188"/>
      <c r="F12" s="188"/>
    </row>
    <row r="13" spans="1:6" ht="31.5" customHeight="1">
      <c r="A13" s="188"/>
      <c r="B13" s="326" t="s">
        <v>322</v>
      </c>
      <c r="C13" s="327" t="s">
        <v>329</v>
      </c>
      <c r="D13" s="327" t="s">
        <v>330</v>
      </c>
      <c r="E13" s="188"/>
      <c r="F13" s="188"/>
    </row>
    <row r="14" spans="1:6" ht="15" customHeight="1">
      <c r="A14" s="191"/>
      <c r="B14" s="214" t="s">
        <v>99</v>
      </c>
      <c r="C14" s="27"/>
      <c r="D14" s="27"/>
      <c r="E14" s="188"/>
      <c r="F14" s="188"/>
    </row>
    <row r="15" spans="1:6" ht="15" customHeight="1">
      <c r="A15" s="191"/>
      <c r="B15" s="214" t="s">
        <v>331</v>
      </c>
      <c r="C15" s="27"/>
      <c r="D15" s="27"/>
      <c r="E15" s="188"/>
      <c r="F15" s="188"/>
    </row>
    <row r="16" spans="1:6" ht="15" customHeight="1">
      <c r="A16" s="191"/>
      <c r="B16" s="214" t="s">
        <v>332</v>
      </c>
      <c r="C16" s="27"/>
      <c r="D16" s="27"/>
      <c r="E16" s="188"/>
      <c r="F16" s="188"/>
    </row>
    <row r="17" spans="1:6" ht="15" customHeight="1">
      <c r="A17" s="191"/>
      <c r="B17" s="214" t="s">
        <v>333</v>
      </c>
      <c r="C17" s="27"/>
      <c r="D17" s="27"/>
      <c r="E17" s="188"/>
      <c r="F17" s="188"/>
    </row>
    <row r="18" spans="1:6" ht="15" customHeight="1">
      <c r="A18" s="191"/>
      <c r="B18" s="214" t="s">
        <v>334</v>
      </c>
      <c r="C18" s="27"/>
      <c r="D18" s="27"/>
      <c r="E18" s="188"/>
      <c r="F18" s="188"/>
    </row>
    <row r="19" spans="1:6" ht="15" customHeight="1">
      <c r="A19" s="191"/>
      <c r="B19" s="214" t="s">
        <v>335</v>
      </c>
      <c r="C19" s="27"/>
      <c r="D19" s="27"/>
      <c r="E19" s="188"/>
      <c r="F19" s="188"/>
    </row>
    <row r="20" spans="1:6" ht="15" customHeight="1">
      <c r="A20" s="199"/>
      <c r="B20" s="214" t="s">
        <v>336</v>
      </c>
      <c r="C20" s="27"/>
      <c r="D20" s="27"/>
      <c r="E20" s="188"/>
      <c r="F20" s="188"/>
    </row>
    <row r="21" spans="1:6" ht="15" customHeight="1">
      <c r="A21" s="199"/>
      <c r="B21" s="214" t="s">
        <v>337</v>
      </c>
      <c r="C21" s="27"/>
      <c r="D21" s="27"/>
      <c r="E21" s="188"/>
      <c r="F21" s="188"/>
    </row>
    <row r="22" spans="1:6" ht="15" customHeight="1">
      <c r="A22" s="199"/>
      <c r="B22" s="214" t="s">
        <v>338</v>
      </c>
      <c r="C22" s="27"/>
      <c r="D22" s="27"/>
      <c r="E22" s="188"/>
      <c r="F22" s="188"/>
    </row>
    <row r="23" spans="1:6" ht="15" customHeight="1">
      <c r="A23" s="199"/>
      <c r="B23" s="214" t="s">
        <v>339</v>
      </c>
      <c r="C23" s="27"/>
      <c r="D23" s="27"/>
      <c r="E23" s="188"/>
      <c r="F23" s="188"/>
    </row>
    <row r="24" spans="1:6" ht="15" customHeight="1">
      <c r="A24" s="199"/>
      <c r="B24" s="214" t="s">
        <v>340</v>
      </c>
      <c r="C24" s="27"/>
      <c r="D24" s="27"/>
      <c r="E24" s="188"/>
      <c r="F24" s="188"/>
    </row>
    <row r="25" spans="1:6" ht="15" customHeight="1">
      <c r="A25" s="199"/>
      <c r="B25" s="214" t="s">
        <v>341</v>
      </c>
      <c r="C25" s="27"/>
      <c r="D25" s="27"/>
      <c r="E25" s="188"/>
      <c r="F25" s="188"/>
    </row>
    <row r="26" spans="1:6" ht="15" customHeight="1">
      <c r="A26" s="199"/>
      <c r="B26" s="214" t="s">
        <v>342</v>
      </c>
      <c r="C26" s="27"/>
      <c r="D26" s="27"/>
      <c r="E26" s="188"/>
      <c r="F26" s="188"/>
    </row>
    <row r="27" spans="1:6" ht="15" customHeight="1">
      <c r="A27" s="199"/>
      <c r="B27" s="214" t="s">
        <v>343</v>
      </c>
      <c r="C27" s="27"/>
      <c r="D27" s="27"/>
      <c r="E27" s="188"/>
      <c r="F27" s="188"/>
    </row>
    <row r="28" spans="1:6" ht="15" customHeight="1">
      <c r="A28" s="188"/>
      <c r="B28" s="214" t="s">
        <v>344</v>
      </c>
      <c r="C28" s="27"/>
      <c r="D28" s="27"/>
      <c r="E28" s="188"/>
      <c r="F28" s="188"/>
    </row>
    <row r="29" spans="1:6" ht="15" customHeight="1">
      <c r="A29" s="188"/>
      <c r="B29" s="214" t="s">
        <v>345</v>
      </c>
      <c r="C29" s="27"/>
      <c r="D29" s="27"/>
      <c r="E29" s="188"/>
      <c r="F29" s="188"/>
    </row>
    <row r="30" spans="1:6" ht="15" customHeight="1">
      <c r="A30" s="188"/>
      <c r="B30" s="214" t="s">
        <v>346</v>
      </c>
      <c r="C30" s="27"/>
      <c r="D30" s="27"/>
      <c r="E30" s="188"/>
      <c r="F30" s="188"/>
    </row>
    <row r="31" spans="1:6" ht="15" customHeight="1">
      <c r="A31" s="188"/>
      <c r="B31" s="214" t="s">
        <v>347</v>
      </c>
      <c r="C31" s="27"/>
      <c r="D31" s="27"/>
      <c r="E31" s="188"/>
      <c r="F31" s="188"/>
    </row>
    <row r="32" spans="1:6" ht="15" customHeight="1">
      <c r="A32" s="188"/>
      <c r="B32" s="214" t="s">
        <v>348</v>
      </c>
      <c r="C32" s="27"/>
      <c r="D32" s="27"/>
      <c r="E32" s="188"/>
      <c r="F32" s="188"/>
    </row>
    <row r="33" spans="1:6" ht="15" customHeight="1">
      <c r="A33" s="188"/>
      <c r="B33" s="214" t="s">
        <v>349</v>
      </c>
      <c r="C33" s="27"/>
      <c r="D33" s="27"/>
      <c r="E33" s="188"/>
      <c r="F33" s="188"/>
    </row>
    <row r="34" spans="1:6" ht="15" customHeight="1">
      <c r="A34" s="188"/>
      <c r="B34" s="214" t="s">
        <v>350</v>
      </c>
      <c r="C34" s="27"/>
      <c r="D34" s="27"/>
      <c r="E34" s="188"/>
      <c r="F34" s="188"/>
    </row>
    <row r="35" spans="1:6" ht="15" customHeight="1">
      <c r="A35" s="188"/>
      <c r="B35" s="214" t="s">
        <v>351</v>
      </c>
      <c r="C35" s="27"/>
      <c r="D35" s="27"/>
      <c r="E35" s="188"/>
      <c r="F35" s="188"/>
    </row>
    <row r="36" spans="1:6" ht="15" customHeight="1">
      <c r="A36" s="188"/>
      <c r="B36" s="214" t="s">
        <v>352</v>
      </c>
      <c r="C36" s="27"/>
      <c r="D36" s="27"/>
      <c r="E36" s="188"/>
      <c r="F36" s="188"/>
    </row>
    <row r="37" spans="1:6" ht="15" customHeight="1">
      <c r="A37" s="188"/>
      <c r="B37" s="214" t="s">
        <v>353</v>
      </c>
      <c r="C37" s="27"/>
      <c r="D37" s="27"/>
      <c r="E37" s="188"/>
      <c r="F37" s="188"/>
    </row>
    <row r="38" spans="1:6" ht="15" customHeight="1">
      <c r="A38" s="188"/>
      <c r="B38" s="214" t="s">
        <v>132</v>
      </c>
      <c r="C38" s="27"/>
      <c r="D38" s="27"/>
      <c r="E38" s="188"/>
      <c r="F38" s="188"/>
    </row>
    <row r="39" spans="1:6" ht="15" customHeight="1" thickBot="1">
      <c r="A39" s="188"/>
      <c r="B39" s="215" t="s">
        <v>354</v>
      </c>
      <c r="C39" s="269"/>
      <c r="D39" s="269"/>
      <c r="E39" s="188"/>
      <c r="F39" s="188"/>
    </row>
    <row r="40" spans="1:6" ht="15" customHeight="1" thickTop="1">
      <c r="A40" s="188"/>
      <c r="B40" s="216" t="s">
        <v>355</v>
      </c>
      <c r="C40" s="268">
        <f>SUM(C15:C39)</f>
        <v>0</v>
      </c>
      <c r="D40" s="268">
        <f>SUM(D15:D39)</f>
        <v>0</v>
      </c>
      <c r="E40" s="188"/>
      <c r="F40" s="188"/>
    </row>
    <row r="41" spans="1:6" ht="12.75">
      <c r="A41" s="188"/>
      <c r="B41" s="188"/>
      <c r="C41" s="217"/>
      <c r="D41" s="217"/>
      <c r="E41" s="188"/>
      <c r="F41" s="188"/>
    </row>
    <row r="42" spans="1:6" ht="15">
      <c r="A42" s="218" t="s">
        <v>356</v>
      </c>
      <c r="B42" s="188"/>
      <c r="C42" s="217"/>
      <c r="D42" s="217"/>
      <c r="E42" s="188"/>
      <c r="F42" s="188"/>
    </row>
    <row r="43" spans="1:6" ht="15">
      <c r="A43" s="218"/>
      <c r="B43" s="188"/>
      <c r="C43" s="217"/>
      <c r="D43" s="217"/>
      <c r="E43" s="188"/>
      <c r="F43" s="188"/>
    </row>
    <row r="44" spans="1:6" ht="15">
      <c r="A44" s="188"/>
      <c r="B44" s="219" t="s">
        <v>357</v>
      </c>
      <c r="C44" s="210"/>
      <c r="D44" s="210"/>
      <c r="E44" s="94"/>
      <c r="F44" s="188"/>
    </row>
    <row r="45" spans="1:6" ht="15">
      <c r="A45" s="188"/>
      <c r="B45" s="326" t="s">
        <v>242</v>
      </c>
      <c r="C45" s="328" t="s">
        <v>358</v>
      </c>
      <c r="D45" s="327" t="s">
        <v>359</v>
      </c>
      <c r="E45" s="188"/>
      <c r="F45" s="188"/>
    </row>
    <row r="46" spans="1:6" ht="15">
      <c r="A46" s="188"/>
      <c r="B46" s="220" t="s">
        <v>360</v>
      </c>
      <c r="C46" s="27"/>
      <c r="D46" s="27"/>
      <c r="E46" s="188"/>
      <c r="F46" s="188"/>
    </row>
    <row r="47" spans="1:6" ht="15">
      <c r="A47" s="188"/>
      <c r="B47" s="221" t="s">
        <v>361</v>
      </c>
      <c r="C47" s="27"/>
      <c r="D47" s="27"/>
      <c r="E47" s="188"/>
      <c r="F47" s="188"/>
    </row>
    <row r="48" spans="1:6" ht="15">
      <c r="A48" s="188"/>
      <c r="B48" s="221" t="s">
        <v>362</v>
      </c>
      <c r="C48" s="27"/>
      <c r="D48" s="27"/>
      <c r="E48" s="188"/>
      <c r="F48" s="188"/>
    </row>
    <row r="49" spans="1:6" ht="15">
      <c r="A49" s="188"/>
      <c r="B49" s="221" t="s">
        <v>363</v>
      </c>
      <c r="C49" s="27"/>
      <c r="D49" s="27"/>
      <c r="E49" s="188"/>
      <c r="F49" s="188"/>
    </row>
    <row r="50" spans="1:6" ht="15">
      <c r="A50" s="188"/>
      <c r="B50" s="221" t="s">
        <v>364</v>
      </c>
      <c r="C50" s="27"/>
      <c r="D50" s="27"/>
      <c r="E50" s="188"/>
      <c r="F50" s="188"/>
    </row>
    <row r="51" spans="1:6" ht="15">
      <c r="A51" s="188"/>
      <c r="B51" s="221" t="s">
        <v>365</v>
      </c>
      <c r="C51" s="27"/>
      <c r="D51" s="27"/>
      <c r="E51" s="188"/>
      <c r="F51" s="188"/>
    </row>
    <row r="52" spans="1:6" ht="15">
      <c r="A52" s="188"/>
      <c r="B52" s="221" t="s">
        <v>366</v>
      </c>
      <c r="C52" s="27"/>
      <c r="D52" s="27"/>
      <c r="E52" s="188"/>
      <c r="F52" s="188"/>
    </row>
    <row r="53" spans="1:6" ht="15">
      <c r="A53" s="188"/>
      <c r="B53" s="221" t="s">
        <v>367</v>
      </c>
      <c r="C53" s="27"/>
      <c r="D53" s="27"/>
      <c r="E53" s="188"/>
      <c r="F53" s="188"/>
    </row>
    <row r="54" spans="1:6" ht="15">
      <c r="A54" s="188"/>
      <c r="B54" s="221" t="s">
        <v>368</v>
      </c>
      <c r="C54" s="27"/>
      <c r="D54" s="27"/>
      <c r="E54" s="188"/>
      <c r="F54" s="188"/>
    </row>
    <row r="55" spans="1:6" ht="15">
      <c r="A55" s="188"/>
      <c r="B55" s="221" t="s">
        <v>369</v>
      </c>
      <c r="C55" s="27"/>
      <c r="D55" s="27"/>
      <c r="E55" s="188"/>
      <c r="F55" s="188"/>
    </row>
    <row r="56" spans="1:6" ht="15">
      <c r="A56" s="188"/>
      <c r="B56" s="221" t="s">
        <v>370</v>
      </c>
      <c r="C56" s="27"/>
      <c r="D56" s="27"/>
      <c r="E56" s="188"/>
      <c r="F56" s="188"/>
    </row>
    <row r="57" spans="1:6" ht="15" thickBot="1">
      <c r="A57" s="188"/>
      <c r="B57" s="215" t="s">
        <v>371</v>
      </c>
      <c r="C57" s="269"/>
      <c r="D57" s="269"/>
      <c r="E57" s="188"/>
      <c r="F57" s="188"/>
    </row>
    <row r="58" spans="1:6" ht="15.75" thickTop="1">
      <c r="A58" s="188"/>
      <c r="B58" s="216" t="s">
        <v>355</v>
      </c>
      <c r="C58" s="268">
        <f>SUM(C46:C57)</f>
        <v>0</v>
      </c>
      <c r="D58" s="268">
        <f>SUM(D46:D57)</f>
        <v>0</v>
      </c>
      <c r="E58" s="188"/>
      <c r="F58" s="188"/>
    </row>
    <row r="59" spans="1:6" ht="15">
      <c r="A59" s="188"/>
      <c r="B59" s="210"/>
      <c r="C59" s="210"/>
      <c r="D59" s="210"/>
      <c r="E59" s="188"/>
      <c r="F59" s="188"/>
    </row>
    <row r="60" spans="1:6" ht="15">
      <c r="A60" s="188"/>
      <c r="B60" s="219" t="s">
        <v>372</v>
      </c>
      <c r="C60" s="210"/>
      <c r="D60" s="210"/>
      <c r="E60" s="188"/>
      <c r="F60" s="188"/>
    </row>
    <row r="61" spans="1:6" ht="15">
      <c r="A61" s="188"/>
      <c r="B61" s="326" t="s">
        <v>242</v>
      </c>
      <c r="C61" s="328" t="s">
        <v>358</v>
      </c>
      <c r="D61" s="327" t="s">
        <v>359</v>
      </c>
      <c r="E61" s="188"/>
      <c r="F61" s="188"/>
    </row>
    <row r="62" spans="1:6" ht="15">
      <c r="A62" s="188"/>
      <c r="B62" s="386" t="s">
        <v>369</v>
      </c>
      <c r="C62" s="27"/>
      <c r="D62" s="27"/>
      <c r="E62" s="188"/>
      <c r="F62" s="188"/>
    </row>
    <row r="63" spans="1:6" ht="15">
      <c r="A63" s="188"/>
      <c r="B63" s="221" t="s">
        <v>370</v>
      </c>
      <c r="C63" s="27"/>
      <c r="D63" s="27"/>
      <c r="E63" s="188"/>
      <c r="F63" s="188"/>
    </row>
    <row r="64" spans="1:6" ht="15" thickBot="1">
      <c r="A64" s="188"/>
      <c r="B64" s="215" t="s">
        <v>371</v>
      </c>
      <c r="C64" s="269"/>
      <c r="D64" s="269"/>
      <c r="E64" s="188"/>
      <c r="F64" s="188"/>
    </row>
    <row r="65" spans="1:6" ht="15.75" thickTop="1">
      <c r="A65" s="188"/>
      <c r="B65" s="216" t="s">
        <v>355</v>
      </c>
      <c r="C65" s="268">
        <f>SUM(C62:C64)</f>
        <v>0</v>
      </c>
      <c r="D65" s="268">
        <f>SUM(D62:D64)</f>
        <v>0</v>
      </c>
      <c r="E65" s="188"/>
      <c r="F65" s="188"/>
    </row>
    <row r="66" spans="1:6" ht="12.75">
      <c r="A66" s="188"/>
      <c r="B66" s="188"/>
      <c r="C66" s="188"/>
      <c r="D66" s="188"/>
      <c r="E66" s="188"/>
      <c r="F66" s="188"/>
    </row>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sheetData>
  <sheetProtection password="A877" sheet="1" objects="1" scenarios="1"/>
  <mergeCells count="2">
    <mergeCell ref="A7:E7"/>
    <mergeCell ref="A9:E9"/>
  </mergeCells>
  <conditionalFormatting sqref="C14:D39 C46:D57 C62:D64">
    <cfRule type="expression" priority="1" dxfId="0" stopIfTrue="1">
      <formula>ISBLANK(C14)</formula>
    </cfRule>
  </conditionalFormatting>
  <printOptions/>
  <pageMargins left="0.75" right="0.75" top="0.75" bottom="0.75" header="0.5" footer="0.5"/>
  <pageSetup fitToHeight="2" horizontalDpi="600" verticalDpi="600" orientation="portrait" scale="88" r:id="rId2"/>
  <headerFooter alignWithMargins="0">
    <oddFooter>&amp;CPage &amp;P&amp;R&amp;9&amp;A</oddFooter>
  </headerFooter>
  <rowBreaks count="1" manualBreakCount="1">
    <brk id="41" max="4" man="1"/>
  </rowBreaks>
  <legacyDrawing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4:K87"/>
  <sheetViews>
    <sheetView showGridLines="0" workbookViewId="0" topLeftCell="A1">
      <selection activeCell="A6" sqref="A6"/>
    </sheetView>
  </sheetViews>
  <sheetFormatPr defaultColWidth="9.140625" defaultRowHeight="12.75" zeroHeight="1"/>
  <cols>
    <col min="1" max="1" width="22.57421875" style="76" customWidth="1"/>
    <col min="2" max="2" width="10.57421875" style="76" customWidth="1"/>
    <col min="3" max="3" width="26.00390625" style="76" customWidth="1"/>
    <col min="4" max="4" width="9.140625" style="76" customWidth="1"/>
    <col min="5" max="5" width="11.57421875" style="76" customWidth="1"/>
    <col min="6" max="6" width="11.8515625" style="76" customWidth="1"/>
    <col min="7" max="7" width="11.421875" style="76" customWidth="1"/>
    <col min="8" max="10" width="11.140625" style="76" customWidth="1"/>
    <col min="11" max="11" width="3.140625" style="76" customWidth="1"/>
    <col min="12" max="12" width="2.00390625" style="76" customWidth="1"/>
    <col min="13" max="16384" width="9.140625" style="76" hidden="1" customWidth="1"/>
  </cols>
  <sheetData>
    <row r="1" s="306" customFormat="1" ht="12" customHeight="1"/>
    <row r="2" s="306" customFormat="1" ht="32.25" customHeight="1"/>
    <row r="3" s="379" customFormat="1" ht="12" customHeight="1"/>
    <row r="4" spans="1:11" ht="20.25">
      <c r="A4" s="63" t="s">
        <v>83</v>
      </c>
      <c r="B4" s="187"/>
      <c r="C4" s="187"/>
      <c r="D4" s="187"/>
      <c r="E4" s="18"/>
      <c r="F4" s="160"/>
      <c r="G4" s="160"/>
      <c r="H4" s="160"/>
      <c r="I4" s="160"/>
      <c r="J4" s="160"/>
      <c r="K4" s="47"/>
    </row>
    <row r="5" spans="1:11" s="312" customFormat="1" ht="17.25">
      <c r="A5" s="303" t="s">
        <v>92</v>
      </c>
      <c r="B5" s="321"/>
      <c r="C5" s="321"/>
      <c r="D5" s="321"/>
      <c r="E5" s="322"/>
      <c r="F5" s="310"/>
      <c r="G5" s="310"/>
      <c r="H5" s="310"/>
      <c r="I5" s="310"/>
      <c r="J5" s="310"/>
      <c r="K5" s="311"/>
    </row>
    <row r="6" spans="1:11" s="69" customFormat="1" ht="22.5">
      <c r="A6" s="30"/>
      <c r="B6" s="30"/>
      <c r="C6" s="30"/>
      <c r="D6" s="30"/>
      <c r="E6" s="15"/>
      <c r="F6" s="28"/>
      <c r="G6" s="28"/>
      <c r="H6" s="28"/>
      <c r="I6" s="28"/>
      <c r="J6" s="28"/>
      <c r="K6" s="29"/>
    </row>
    <row r="7" spans="1:10" s="69" customFormat="1" ht="22.5">
      <c r="A7" s="571" t="str">
        <f>+RFP_no</f>
        <v>Solicitation No. F10B8200015</v>
      </c>
      <c r="B7" s="572"/>
      <c r="C7" s="572"/>
      <c r="D7" s="572"/>
      <c r="E7" s="572"/>
      <c r="F7" s="572"/>
      <c r="G7" s="572"/>
      <c r="H7" s="572"/>
      <c r="I7" s="572"/>
      <c r="J7" s="573"/>
    </row>
    <row r="8" spans="1:10" s="70" customFormat="1" ht="17.25">
      <c r="A8" s="31"/>
      <c r="B8" s="31"/>
      <c r="C8" s="31"/>
      <c r="D8" s="31"/>
      <c r="E8" s="31"/>
      <c r="F8" s="31"/>
      <c r="G8" s="31"/>
      <c r="H8" s="31"/>
      <c r="I8" s="31"/>
      <c r="J8" s="31"/>
    </row>
    <row r="9" spans="1:10" s="70" customFormat="1" ht="28.5" customHeight="1">
      <c r="A9" s="601" t="s">
        <v>239</v>
      </c>
      <c r="B9" s="601"/>
      <c r="C9" s="601"/>
      <c r="D9" s="601"/>
      <c r="E9" s="601"/>
      <c r="F9" s="601"/>
      <c r="G9" s="601"/>
      <c r="H9" s="601"/>
      <c r="I9" s="601"/>
      <c r="J9" s="601"/>
    </row>
    <row r="10" spans="1:10" s="70" customFormat="1" ht="13.5" customHeight="1">
      <c r="A10" s="36"/>
      <c r="B10" s="33"/>
      <c r="C10" s="33"/>
      <c r="D10" s="37"/>
      <c r="E10" s="33"/>
      <c r="F10" s="33"/>
      <c r="G10" s="33"/>
      <c r="H10" s="33"/>
      <c r="I10" s="33"/>
      <c r="J10" s="33"/>
    </row>
    <row r="11" spans="1:10" s="70" customFormat="1" ht="17.25" customHeight="1">
      <c r="A11" s="38"/>
      <c r="B11" s="39"/>
      <c r="C11" s="39"/>
      <c r="D11" s="40"/>
      <c r="E11" s="329" t="s">
        <v>373</v>
      </c>
      <c r="F11" s="329"/>
      <c r="G11" s="329" t="s">
        <v>374</v>
      </c>
      <c r="H11" s="329"/>
      <c r="I11" s="330" t="s">
        <v>375</v>
      </c>
      <c r="J11" s="331"/>
    </row>
    <row r="12" spans="1:10" ht="27" customHeight="1">
      <c r="A12" s="41" t="s">
        <v>376</v>
      </c>
      <c r="B12" s="42"/>
      <c r="C12" s="43"/>
      <c r="D12" s="41"/>
      <c r="E12" s="603"/>
      <c r="F12" s="604"/>
      <c r="G12" s="603"/>
      <c r="H12" s="604"/>
      <c r="I12" s="603"/>
      <c r="J12" s="604"/>
    </row>
    <row r="13" spans="1:10" ht="12.75">
      <c r="A13" s="332"/>
      <c r="B13" s="333" t="s">
        <v>378</v>
      </c>
      <c r="C13" s="334"/>
      <c r="D13" s="335" t="s">
        <v>377</v>
      </c>
      <c r="E13" s="336" t="s">
        <v>380</v>
      </c>
      <c r="F13" s="337" t="s">
        <v>381</v>
      </c>
      <c r="G13" s="336" t="s">
        <v>380</v>
      </c>
      <c r="H13" s="337" t="s">
        <v>381</v>
      </c>
      <c r="I13" s="338" t="s">
        <v>380</v>
      </c>
      <c r="J13" s="337" t="s">
        <v>381</v>
      </c>
    </row>
    <row r="14" spans="1:10" ht="12.75">
      <c r="A14" s="339"/>
      <c r="B14" s="340" t="s">
        <v>382</v>
      </c>
      <c r="C14" s="341" t="s">
        <v>383</v>
      </c>
      <c r="D14" s="342" t="s">
        <v>379</v>
      </c>
      <c r="E14" s="343" t="s">
        <v>384</v>
      </c>
      <c r="F14" s="344" t="s">
        <v>385</v>
      </c>
      <c r="G14" s="343" t="s">
        <v>384</v>
      </c>
      <c r="H14" s="344" t="s">
        <v>385</v>
      </c>
      <c r="I14" s="345" t="s">
        <v>384</v>
      </c>
      <c r="J14" s="344" t="s">
        <v>385</v>
      </c>
    </row>
    <row r="15" spans="1:10" ht="39" customHeight="1">
      <c r="A15" s="346" t="s">
        <v>386</v>
      </c>
      <c r="B15" s="77" t="s">
        <v>387</v>
      </c>
      <c r="C15" s="123" t="s">
        <v>388</v>
      </c>
      <c r="D15" s="270"/>
      <c r="E15" s="522"/>
      <c r="F15" s="523"/>
      <c r="G15" s="522"/>
      <c r="H15" s="523"/>
      <c r="I15" s="522"/>
      <c r="J15" s="523"/>
    </row>
    <row r="16" spans="1:11" ht="39" customHeight="1">
      <c r="A16" s="347" t="s">
        <v>389</v>
      </c>
      <c r="B16" s="45" t="s">
        <v>390</v>
      </c>
      <c r="C16" s="124" t="s">
        <v>391</v>
      </c>
      <c r="D16" s="271"/>
      <c r="E16" s="524"/>
      <c r="F16" s="525"/>
      <c r="G16" s="524"/>
      <c r="H16" s="525"/>
      <c r="I16" s="524"/>
      <c r="J16" s="525"/>
      <c r="K16" s="47"/>
    </row>
    <row r="17" spans="1:11" ht="39" customHeight="1">
      <c r="A17" s="78"/>
      <c r="B17" s="44" t="s">
        <v>392</v>
      </c>
      <c r="C17" s="125" t="s">
        <v>393</v>
      </c>
      <c r="D17" s="272"/>
      <c r="E17" s="526"/>
      <c r="F17" s="527"/>
      <c r="G17" s="526"/>
      <c r="H17" s="527"/>
      <c r="I17" s="526"/>
      <c r="J17" s="527"/>
      <c r="K17" s="47"/>
    </row>
    <row r="18" spans="1:11" ht="39" customHeight="1">
      <c r="A18" s="79"/>
      <c r="B18" s="45" t="s">
        <v>394</v>
      </c>
      <c r="C18" s="124" t="s">
        <v>395</v>
      </c>
      <c r="D18" s="271"/>
      <c r="E18" s="524"/>
      <c r="F18" s="525"/>
      <c r="G18" s="524"/>
      <c r="H18" s="525"/>
      <c r="I18" s="524"/>
      <c r="J18" s="525"/>
      <c r="K18" s="47"/>
    </row>
    <row r="19" spans="1:11" ht="39" customHeight="1">
      <c r="A19" s="79"/>
      <c r="B19" s="44" t="s">
        <v>396</v>
      </c>
      <c r="C19" s="125" t="s">
        <v>397</v>
      </c>
      <c r="D19" s="272"/>
      <c r="E19" s="526"/>
      <c r="F19" s="527"/>
      <c r="G19" s="526"/>
      <c r="H19" s="527"/>
      <c r="I19" s="526"/>
      <c r="J19" s="527"/>
      <c r="K19" s="47"/>
    </row>
    <row r="20" spans="1:11" ht="39" customHeight="1">
      <c r="A20" s="79"/>
      <c r="B20" s="45" t="s">
        <v>398</v>
      </c>
      <c r="C20" s="124" t="s">
        <v>399</v>
      </c>
      <c r="D20" s="271"/>
      <c r="E20" s="524"/>
      <c r="F20" s="525"/>
      <c r="G20" s="524"/>
      <c r="H20" s="525"/>
      <c r="I20" s="524"/>
      <c r="J20" s="525"/>
      <c r="K20" s="47"/>
    </row>
    <row r="21" spans="1:11" ht="39" customHeight="1">
      <c r="A21" s="80"/>
      <c r="B21" s="82" t="s">
        <v>400</v>
      </c>
      <c r="C21" s="126" t="s">
        <v>401</v>
      </c>
      <c r="D21" s="276"/>
      <c r="E21" s="528"/>
      <c r="F21" s="529"/>
      <c r="G21" s="528"/>
      <c r="H21" s="529"/>
      <c r="I21" s="528"/>
      <c r="J21" s="529"/>
      <c r="K21" s="47"/>
    </row>
    <row r="22" spans="1:11" ht="39" customHeight="1">
      <c r="A22" s="348" t="s">
        <v>402</v>
      </c>
      <c r="B22" s="83" t="s">
        <v>403</v>
      </c>
      <c r="C22" s="127" t="s">
        <v>404</v>
      </c>
      <c r="D22" s="274"/>
      <c r="E22" s="530"/>
      <c r="F22" s="531"/>
      <c r="G22" s="530"/>
      <c r="H22" s="531"/>
      <c r="I22" s="530"/>
      <c r="J22" s="531"/>
      <c r="K22" s="47"/>
    </row>
    <row r="23" spans="1:11" ht="39" customHeight="1">
      <c r="A23" s="78"/>
      <c r="B23" s="44" t="s">
        <v>405</v>
      </c>
      <c r="C23" s="125" t="s">
        <v>406</v>
      </c>
      <c r="D23" s="272"/>
      <c r="E23" s="526"/>
      <c r="F23" s="527"/>
      <c r="G23" s="526"/>
      <c r="H23" s="527"/>
      <c r="I23" s="526"/>
      <c r="J23" s="527"/>
      <c r="K23" s="47"/>
    </row>
    <row r="24" spans="1:11" ht="39" customHeight="1">
      <c r="A24" s="79"/>
      <c r="B24" s="45" t="s">
        <v>407</v>
      </c>
      <c r="C24" s="124" t="s">
        <v>408</v>
      </c>
      <c r="D24" s="271"/>
      <c r="E24" s="524"/>
      <c r="F24" s="525"/>
      <c r="G24" s="524"/>
      <c r="H24" s="525"/>
      <c r="I24" s="524"/>
      <c r="J24" s="525"/>
      <c r="K24" s="47"/>
    </row>
    <row r="25" spans="1:11" ht="39" customHeight="1">
      <c r="A25" s="79"/>
      <c r="B25" s="44">
        <v>99242</v>
      </c>
      <c r="C25" s="125" t="s">
        <v>409</v>
      </c>
      <c r="D25" s="272"/>
      <c r="E25" s="526"/>
      <c r="F25" s="527"/>
      <c r="G25" s="526"/>
      <c r="H25" s="527"/>
      <c r="I25" s="526"/>
      <c r="J25" s="527"/>
      <c r="K25" s="47"/>
    </row>
    <row r="26" spans="1:11" ht="39" customHeight="1">
      <c r="A26" s="79"/>
      <c r="B26" s="45" t="s">
        <v>410</v>
      </c>
      <c r="C26" s="124" t="s">
        <v>411</v>
      </c>
      <c r="D26" s="271"/>
      <c r="E26" s="524"/>
      <c r="F26" s="525"/>
      <c r="G26" s="524"/>
      <c r="H26" s="525"/>
      <c r="I26" s="524"/>
      <c r="J26" s="525"/>
      <c r="K26" s="47"/>
    </row>
    <row r="27" spans="1:11" ht="39" customHeight="1">
      <c r="A27" s="80"/>
      <c r="B27" s="82" t="s">
        <v>412</v>
      </c>
      <c r="C27" s="126" t="s">
        <v>413</v>
      </c>
      <c r="D27" s="278"/>
      <c r="E27" s="532"/>
      <c r="F27" s="533"/>
      <c r="G27" s="532"/>
      <c r="H27" s="533"/>
      <c r="I27" s="532"/>
      <c r="J27" s="533"/>
      <c r="K27" s="47"/>
    </row>
    <row r="28" spans="1:11" ht="39" customHeight="1">
      <c r="A28" s="348" t="s">
        <v>414</v>
      </c>
      <c r="B28" s="83" t="s">
        <v>415</v>
      </c>
      <c r="C28" s="127" t="s">
        <v>416</v>
      </c>
      <c r="D28" s="277"/>
      <c r="E28" s="534"/>
      <c r="F28" s="535"/>
      <c r="G28" s="534"/>
      <c r="H28" s="535"/>
      <c r="I28" s="534"/>
      <c r="J28" s="535"/>
      <c r="K28" s="47"/>
    </row>
    <row r="29" spans="1:11" ht="39" customHeight="1">
      <c r="A29" s="78"/>
      <c r="B29" s="44" t="s">
        <v>417</v>
      </c>
      <c r="C29" s="125" t="s">
        <v>418</v>
      </c>
      <c r="D29" s="272"/>
      <c r="E29" s="526"/>
      <c r="F29" s="527"/>
      <c r="G29" s="526"/>
      <c r="H29" s="527"/>
      <c r="I29" s="526"/>
      <c r="J29" s="527"/>
      <c r="K29" s="47"/>
    </row>
    <row r="30" spans="1:11" ht="39" customHeight="1">
      <c r="A30" s="79"/>
      <c r="B30" s="46">
        <v>99285</v>
      </c>
      <c r="C30" s="128" t="s">
        <v>419</v>
      </c>
      <c r="D30" s="271"/>
      <c r="E30" s="524"/>
      <c r="F30" s="525"/>
      <c r="G30" s="524"/>
      <c r="H30" s="525"/>
      <c r="I30" s="524"/>
      <c r="J30" s="525"/>
      <c r="K30" s="47"/>
    </row>
    <row r="31" spans="1:11" ht="39" customHeight="1">
      <c r="A31" s="79"/>
      <c r="B31" s="44">
        <v>99395</v>
      </c>
      <c r="C31" s="125" t="s">
        <v>420</v>
      </c>
      <c r="D31" s="272"/>
      <c r="E31" s="526"/>
      <c r="F31" s="527"/>
      <c r="G31" s="526"/>
      <c r="H31" s="527"/>
      <c r="I31" s="526"/>
      <c r="J31" s="527"/>
      <c r="K31" s="47"/>
    </row>
    <row r="32" spans="1:11" ht="39" customHeight="1">
      <c r="A32" s="80"/>
      <c r="B32" s="84">
        <v>99396</v>
      </c>
      <c r="C32" s="129" t="s">
        <v>421</v>
      </c>
      <c r="D32" s="275"/>
      <c r="E32" s="536"/>
      <c r="F32" s="537"/>
      <c r="G32" s="536"/>
      <c r="H32" s="537"/>
      <c r="I32" s="536"/>
      <c r="J32" s="537"/>
      <c r="K32" s="47"/>
    </row>
    <row r="33" spans="1:11" ht="39" customHeight="1">
      <c r="A33" s="348" t="s">
        <v>422</v>
      </c>
      <c r="B33" s="77">
        <v>90935</v>
      </c>
      <c r="C33" s="123" t="s">
        <v>423</v>
      </c>
      <c r="D33" s="270"/>
      <c r="E33" s="522"/>
      <c r="F33" s="523"/>
      <c r="G33" s="522"/>
      <c r="H33" s="523"/>
      <c r="I33" s="522"/>
      <c r="J33" s="523"/>
      <c r="K33" s="47"/>
    </row>
    <row r="34" spans="1:11" ht="39" customHeight="1">
      <c r="A34" s="78"/>
      <c r="B34" s="46">
        <v>90937</v>
      </c>
      <c r="C34" s="128" t="s">
        <v>424</v>
      </c>
      <c r="D34" s="271"/>
      <c r="E34" s="524"/>
      <c r="F34" s="525"/>
      <c r="G34" s="524"/>
      <c r="H34" s="525"/>
      <c r="I34" s="524"/>
      <c r="J34" s="525"/>
      <c r="K34" s="47"/>
    </row>
    <row r="35" spans="1:11" ht="39" customHeight="1">
      <c r="A35" s="79"/>
      <c r="B35" s="44">
        <v>92980</v>
      </c>
      <c r="C35" s="125" t="s">
        <v>425</v>
      </c>
      <c r="D35" s="272"/>
      <c r="E35" s="526"/>
      <c r="F35" s="527"/>
      <c r="G35" s="526"/>
      <c r="H35" s="527"/>
      <c r="I35" s="526"/>
      <c r="J35" s="527"/>
      <c r="K35" s="47"/>
    </row>
    <row r="36" spans="1:11" ht="39" customHeight="1">
      <c r="A36" s="79"/>
      <c r="B36" s="46" t="s">
        <v>426</v>
      </c>
      <c r="C36" s="128" t="s">
        <v>427</v>
      </c>
      <c r="D36" s="271"/>
      <c r="E36" s="524"/>
      <c r="F36" s="525"/>
      <c r="G36" s="524"/>
      <c r="H36" s="525"/>
      <c r="I36" s="524"/>
      <c r="J36" s="525"/>
      <c r="K36" s="47"/>
    </row>
    <row r="37" spans="1:11" ht="39" customHeight="1">
      <c r="A37" s="79"/>
      <c r="B37" s="44" t="s">
        <v>428</v>
      </c>
      <c r="C37" s="125" t="s">
        <v>429</v>
      </c>
      <c r="D37" s="272"/>
      <c r="E37" s="526"/>
      <c r="F37" s="527"/>
      <c r="G37" s="526"/>
      <c r="H37" s="527"/>
      <c r="I37" s="526"/>
      <c r="J37" s="527"/>
      <c r="K37" s="47"/>
    </row>
    <row r="38" spans="1:11" ht="39" customHeight="1">
      <c r="A38" s="79"/>
      <c r="B38" s="46" t="s">
        <v>430</v>
      </c>
      <c r="C38" s="128" t="s">
        <v>431</v>
      </c>
      <c r="D38" s="271"/>
      <c r="E38" s="524"/>
      <c r="F38" s="525"/>
      <c r="G38" s="524"/>
      <c r="H38" s="525"/>
      <c r="I38" s="524"/>
      <c r="J38" s="525"/>
      <c r="K38" s="47"/>
    </row>
    <row r="39" spans="1:11" ht="39" customHeight="1">
      <c r="A39" s="79"/>
      <c r="B39" s="44" t="s">
        <v>432</v>
      </c>
      <c r="C39" s="125" t="s">
        <v>433</v>
      </c>
      <c r="D39" s="272"/>
      <c r="E39" s="526"/>
      <c r="F39" s="527"/>
      <c r="G39" s="526"/>
      <c r="H39" s="527"/>
      <c r="I39" s="526"/>
      <c r="J39" s="527"/>
      <c r="K39" s="47"/>
    </row>
    <row r="40" spans="1:11" ht="54" customHeight="1">
      <c r="A40" s="79"/>
      <c r="B40" s="46" t="s">
        <v>434</v>
      </c>
      <c r="C40" s="128" t="s">
        <v>435</v>
      </c>
      <c r="D40" s="271"/>
      <c r="E40" s="524"/>
      <c r="F40" s="525"/>
      <c r="G40" s="524"/>
      <c r="H40" s="525"/>
      <c r="I40" s="524"/>
      <c r="J40" s="525"/>
      <c r="K40" s="47"/>
    </row>
    <row r="41" spans="1:11" ht="39" customHeight="1">
      <c r="A41" s="79"/>
      <c r="B41" s="44">
        <v>95165</v>
      </c>
      <c r="C41" s="125" t="s">
        <v>436</v>
      </c>
      <c r="D41" s="272"/>
      <c r="E41" s="526"/>
      <c r="F41" s="527"/>
      <c r="G41" s="526"/>
      <c r="H41" s="527"/>
      <c r="I41" s="526"/>
      <c r="J41" s="527"/>
      <c r="K41" s="47"/>
    </row>
    <row r="42" spans="1:11" ht="39" customHeight="1">
      <c r="A42" s="79"/>
      <c r="B42" s="45">
        <v>97014</v>
      </c>
      <c r="C42" s="124" t="s">
        <v>437</v>
      </c>
      <c r="D42" s="271"/>
      <c r="E42" s="524"/>
      <c r="F42" s="525"/>
      <c r="G42" s="524"/>
      <c r="H42" s="525"/>
      <c r="I42" s="524"/>
      <c r="J42" s="525"/>
      <c r="K42" s="47"/>
    </row>
    <row r="43" spans="1:11" ht="39" customHeight="1">
      <c r="A43" s="79"/>
      <c r="B43" s="44" t="s">
        <v>438</v>
      </c>
      <c r="C43" s="125" t="s">
        <v>439</v>
      </c>
      <c r="D43" s="272"/>
      <c r="E43" s="526"/>
      <c r="F43" s="527"/>
      <c r="G43" s="526"/>
      <c r="H43" s="527"/>
      <c r="I43" s="526"/>
      <c r="J43" s="527"/>
      <c r="K43" s="47"/>
    </row>
    <row r="44" spans="1:11" ht="39" customHeight="1">
      <c r="A44" s="79"/>
      <c r="B44" s="46">
        <v>97140</v>
      </c>
      <c r="C44" s="128" t="s">
        <v>440</v>
      </c>
      <c r="D44" s="271"/>
      <c r="E44" s="524"/>
      <c r="F44" s="525"/>
      <c r="G44" s="524"/>
      <c r="H44" s="525"/>
      <c r="I44" s="524"/>
      <c r="J44" s="525"/>
      <c r="K44" s="47"/>
    </row>
    <row r="45" spans="1:11" ht="39" customHeight="1">
      <c r="A45" s="79"/>
      <c r="B45" s="44">
        <v>97530</v>
      </c>
      <c r="C45" s="125" t="s">
        <v>441</v>
      </c>
      <c r="D45" s="272"/>
      <c r="E45" s="526"/>
      <c r="F45" s="527"/>
      <c r="G45" s="526"/>
      <c r="H45" s="527"/>
      <c r="I45" s="526"/>
      <c r="J45" s="527"/>
      <c r="K45" s="47"/>
    </row>
    <row r="46" spans="1:11" ht="39" customHeight="1">
      <c r="A46" s="79"/>
      <c r="B46" s="46">
        <v>98940</v>
      </c>
      <c r="C46" s="128" t="s">
        <v>446</v>
      </c>
      <c r="D46" s="271"/>
      <c r="E46" s="524"/>
      <c r="F46" s="525"/>
      <c r="G46" s="524"/>
      <c r="H46" s="525"/>
      <c r="I46" s="524"/>
      <c r="J46" s="525"/>
      <c r="K46" s="47"/>
    </row>
    <row r="47" spans="1:11" ht="39" customHeight="1">
      <c r="A47" s="80"/>
      <c r="B47" s="82">
        <v>98941</v>
      </c>
      <c r="C47" s="126" t="s">
        <v>447</v>
      </c>
      <c r="D47" s="276"/>
      <c r="E47" s="528"/>
      <c r="F47" s="529"/>
      <c r="G47" s="528"/>
      <c r="H47" s="529"/>
      <c r="I47" s="528"/>
      <c r="J47" s="529"/>
      <c r="K47" s="47"/>
    </row>
    <row r="48" spans="1:11" ht="39" customHeight="1">
      <c r="A48" s="348" t="s">
        <v>448</v>
      </c>
      <c r="B48" s="83">
        <v>80050</v>
      </c>
      <c r="C48" s="127" t="s">
        <v>449</v>
      </c>
      <c r="D48" s="274"/>
      <c r="E48" s="530"/>
      <c r="F48" s="531"/>
      <c r="G48" s="530"/>
      <c r="H48" s="531"/>
      <c r="I48" s="530"/>
      <c r="J48" s="531"/>
      <c r="K48" s="47"/>
    </row>
    <row r="49" spans="1:11" ht="39" customHeight="1">
      <c r="A49" s="78"/>
      <c r="B49" s="44">
        <v>80053</v>
      </c>
      <c r="C49" s="125" t="s">
        <v>450</v>
      </c>
      <c r="D49" s="272"/>
      <c r="E49" s="526"/>
      <c r="F49" s="527"/>
      <c r="G49" s="526"/>
      <c r="H49" s="527"/>
      <c r="I49" s="526"/>
      <c r="J49" s="527"/>
      <c r="K49" s="47"/>
    </row>
    <row r="50" spans="1:11" ht="39" customHeight="1">
      <c r="A50" s="79"/>
      <c r="B50" s="46">
        <v>80061</v>
      </c>
      <c r="C50" s="128" t="s">
        <v>451</v>
      </c>
      <c r="D50" s="271"/>
      <c r="E50" s="524"/>
      <c r="F50" s="525"/>
      <c r="G50" s="524"/>
      <c r="H50" s="525"/>
      <c r="I50" s="524"/>
      <c r="J50" s="525"/>
      <c r="K50" s="47"/>
    </row>
    <row r="51" spans="1:11" ht="39" customHeight="1">
      <c r="A51" s="79"/>
      <c r="B51" s="44">
        <v>84443</v>
      </c>
      <c r="C51" s="125" t="s">
        <v>452</v>
      </c>
      <c r="D51" s="272"/>
      <c r="E51" s="526"/>
      <c r="F51" s="527"/>
      <c r="G51" s="526"/>
      <c r="H51" s="527"/>
      <c r="I51" s="526"/>
      <c r="J51" s="527"/>
      <c r="K51" s="47"/>
    </row>
    <row r="52" spans="1:11" ht="39" customHeight="1">
      <c r="A52" s="79"/>
      <c r="B52" s="46">
        <v>88142</v>
      </c>
      <c r="C52" s="128" t="s">
        <v>453</v>
      </c>
      <c r="D52" s="271"/>
      <c r="E52" s="524"/>
      <c r="F52" s="525"/>
      <c r="G52" s="524"/>
      <c r="H52" s="525"/>
      <c r="I52" s="524"/>
      <c r="J52" s="525"/>
      <c r="K52" s="47"/>
    </row>
    <row r="53" spans="1:11" ht="39" customHeight="1">
      <c r="A53" s="80"/>
      <c r="B53" s="82">
        <v>88305</v>
      </c>
      <c r="C53" s="126" t="s">
        <v>454</v>
      </c>
      <c r="D53" s="276"/>
      <c r="E53" s="528"/>
      <c r="F53" s="529"/>
      <c r="G53" s="528"/>
      <c r="H53" s="529"/>
      <c r="I53" s="528"/>
      <c r="J53" s="529"/>
      <c r="K53" s="47"/>
    </row>
    <row r="54" spans="1:11" ht="39" customHeight="1">
      <c r="A54" s="348" t="s">
        <v>455</v>
      </c>
      <c r="B54" s="83">
        <v>70450</v>
      </c>
      <c r="C54" s="127" t="s">
        <v>456</v>
      </c>
      <c r="D54" s="274"/>
      <c r="E54" s="530"/>
      <c r="F54" s="531"/>
      <c r="G54" s="530"/>
      <c r="H54" s="531"/>
      <c r="I54" s="530"/>
      <c r="J54" s="531"/>
      <c r="K54" s="47"/>
    </row>
    <row r="55" spans="1:11" ht="39" customHeight="1">
      <c r="A55" s="78"/>
      <c r="B55" s="44">
        <v>70553</v>
      </c>
      <c r="C55" s="125" t="s">
        <v>457</v>
      </c>
      <c r="D55" s="272"/>
      <c r="E55" s="526"/>
      <c r="F55" s="527"/>
      <c r="G55" s="526"/>
      <c r="H55" s="527"/>
      <c r="I55" s="526"/>
      <c r="J55" s="527"/>
      <c r="K55" s="47"/>
    </row>
    <row r="56" spans="1:11" ht="39" customHeight="1">
      <c r="A56" s="79"/>
      <c r="B56" s="45" t="s">
        <v>458</v>
      </c>
      <c r="C56" s="124" t="s">
        <v>459</v>
      </c>
      <c r="D56" s="271"/>
      <c r="E56" s="524"/>
      <c r="F56" s="525"/>
      <c r="G56" s="524"/>
      <c r="H56" s="525"/>
      <c r="I56" s="524"/>
      <c r="J56" s="525"/>
      <c r="K56" s="47"/>
    </row>
    <row r="57" spans="1:11" ht="39" customHeight="1">
      <c r="A57" s="79"/>
      <c r="B57" s="44">
        <v>72148</v>
      </c>
      <c r="C57" s="125" t="s">
        <v>460</v>
      </c>
      <c r="D57" s="272"/>
      <c r="E57" s="526"/>
      <c r="F57" s="527"/>
      <c r="G57" s="526"/>
      <c r="H57" s="527"/>
      <c r="I57" s="526"/>
      <c r="J57" s="527"/>
      <c r="K57" s="47"/>
    </row>
    <row r="58" spans="1:11" ht="39" customHeight="1">
      <c r="A58" s="79"/>
      <c r="B58" s="45" t="s">
        <v>461</v>
      </c>
      <c r="C58" s="124" t="s">
        <v>462</v>
      </c>
      <c r="D58" s="271"/>
      <c r="E58" s="524"/>
      <c r="F58" s="525"/>
      <c r="G58" s="524"/>
      <c r="H58" s="525"/>
      <c r="I58" s="524"/>
      <c r="J58" s="525"/>
      <c r="K58" s="47"/>
    </row>
    <row r="59" spans="1:11" ht="39" customHeight="1">
      <c r="A59" s="79"/>
      <c r="B59" s="44" t="s">
        <v>463</v>
      </c>
      <c r="C59" s="125" t="s">
        <v>464</v>
      </c>
      <c r="D59" s="272"/>
      <c r="E59" s="526"/>
      <c r="F59" s="527"/>
      <c r="G59" s="526"/>
      <c r="H59" s="527"/>
      <c r="I59" s="526"/>
      <c r="J59" s="527"/>
      <c r="K59" s="47"/>
    </row>
    <row r="60" spans="1:11" ht="39" customHeight="1">
      <c r="A60" s="79"/>
      <c r="B60" s="46">
        <v>76830</v>
      </c>
      <c r="C60" s="128" t="s">
        <v>465</v>
      </c>
      <c r="D60" s="271"/>
      <c r="E60" s="524"/>
      <c r="F60" s="525"/>
      <c r="G60" s="524"/>
      <c r="H60" s="525"/>
      <c r="I60" s="524"/>
      <c r="J60" s="525"/>
      <c r="K60" s="47"/>
    </row>
    <row r="61" spans="1:11" ht="39" customHeight="1">
      <c r="A61" s="79"/>
      <c r="B61" s="44">
        <v>77427</v>
      </c>
      <c r="C61" s="125" t="s">
        <v>471</v>
      </c>
      <c r="D61" s="272"/>
      <c r="E61" s="526"/>
      <c r="F61" s="527"/>
      <c r="G61" s="526"/>
      <c r="H61" s="527"/>
      <c r="I61" s="526"/>
      <c r="J61" s="527"/>
      <c r="K61" s="47"/>
    </row>
    <row r="62" spans="1:11" ht="39" customHeight="1">
      <c r="A62" s="80"/>
      <c r="B62" s="84">
        <v>78465</v>
      </c>
      <c r="C62" s="129" t="s">
        <v>472</v>
      </c>
      <c r="D62" s="275"/>
      <c r="E62" s="536"/>
      <c r="F62" s="537"/>
      <c r="G62" s="536"/>
      <c r="H62" s="537"/>
      <c r="I62" s="536"/>
      <c r="J62" s="537"/>
      <c r="K62" s="47"/>
    </row>
    <row r="63" spans="1:11" ht="55.5" customHeight="1">
      <c r="A63" s="348" t="s">
        <v>473</v>
      </c>
      <c r="B63" s="77">
        <v>17000</v>
      </c>
      <c r="C63" s="123" t="s">
        <v>474</v>
      </c>
      <c r="D63" s="270"/>
      <c r="E63" s="522"/>
      <c r="F63" s="523"/>
      <c r="G63" s="522"/>
      <c r="H63" s="523"/>
      <c r="I63" s="522"/>
      <c r="J63" s="523"/>
      <c r="K63" s="47"/>
    </row>
    <row r="64" spans="1:11" ht="39" customHeight="1">
      <c r="A64" s="78"/>
      <c r="B64" s="45">
        <v>22554</v>
      </c>
      <c r="C64" s="124" t="s">
        <v>475</v>
      </c>
      <c r="D64" s="271"/>
      <c r="E64" s="524"/>
      <c r="F64" s="525"/>
      <c r="G64" s="524"/>
      <c r="H64" s="525"/>
      <c r="I64" s="524"/>
      <c r="J64" s="525"/>
      <c r="K64" s="47"/>
    </row>
    <row r="65" spans="1:11" ht="39" customHeight="1">
      <c r="A65" s="79"/>
      <c r="B65" s="44">
        <v>27130</v>
      </c>
      <c r="C65" s="125" t="s">
        <v>476</v>
      </c>
      <c r="D65" s="272"/>
      <c r="E65" s="526"/>
      <c r="F65" s="527"/>
      <c r="G65" s="526"/>
      <c r="H65" s="527"/>
      <c r="I65" s="526"/>
      <c r="J65" s="527"/>
      <c r="K65" s="47"/>
    </row>
    <row r="66" spans="1:11" ht="39" customHeight="1">
      <c r="A66" s="79"/>
      <c r="B66" s="45">
        <v>27447</v>
      </c>
      <c r="C66" s="124" t="s">
        <v>477</v>
      </c>
      <c r="D66" s="271"/>
      <c r="E66" s="524"/>
      <c r="F66" s="525"/>
      <c r="G66" s="524"/>
      <c r="H66" s="525"/>
      <c r="I66" s="524"/>
      <c r="J66" s="525"/>
      <c r="K66" s="47"/>
    </row>
    <row r="67" spans="1:11" ht="39" customHeight="1">
      <c r="A67" s="79"/>
      <c r="B67" s="44">
        <v>29881</v>
      </c>
      <c r="C67" s="125" t="s">
        <v>478</v>
      </c>
      <c r="D67" s="272"/>
      <c r="E67" s="526"/>
      <c r="F67" s="527"/>
      <c r="G67" s="526"/>
      <c r="H67" s="527"/>
      <c r="I67" s="526"/>
      <c r="J67" s="527"/>
      <c r="K67" s="47"/>
    </row>
    <row r="68" spans="1:11" ht="39" customHeight="1">
      <c r="A68" s="79"/>
      <c r="B68" s="45">
        <v>33533</v>
      </c>
      <c r="C68" s="124" t="s">
        <v>479</v>
      </c>
      <c r="D68" s="271"/>
      <c r="E68" s="524"/>
      <c r="F68" s="525"/>
      <c r="G68" s="524"/>
      <c r="H68" s="525"/>
      <c r="I68" s="524"/>
      <c r="J68" s="525"/>
      <c r="K68" s="47"/>
    </row>
    <row r="69" spans="1:11" ht="39" customHeight="1">
      <c r="A69" s="79"/>
      <c r="B69" s="44" t="s">
        <v>480</v>
      </c>
      <c r="C69" s="125" t="s">
        <v>481</v>
      </c>
      <c r="D69" s="272"/>
      <c r="E69" s="526"/>
      <c r="F69" s="527"/>
      <c r="G69" s="526"/>
      <c r="H69" s="527"/>
      <c r="I69" s="526"/>
      <c r="J69" s="527"/>
      <c r="K69" s="47"/>
    </row>
    <row r="70" spans="1:11" ht="39" customHeight="1">
      <c r="A70" s="79"/>
      <c r="B70" s="45" t="s">
        <v>482</v>
      </c>
      <c r="C70" s="124" t="s">
        <v>483</v>
      </c>
      <c r="D70" s="271"/>
      <c r="E70" s="524"/>
      <c r="F70" s="525"/>
      <c r="G70" s="524"/>
      <c r="H70" s="525"/>
      <c r="I70" s="524"/>
      <c r="J70" s="525"/>
      <c r="K70" s="47"/>
    </row>
    <row r="71" spans="1:11" ht="39" customHeight="1">
      <c r="A71" s="79"/>
      <c r="B71" s="44">
        <v>45380</v>
      </c>
      <c r="C71" s="125" t="s">
        <v>484</v>
      </c>
      <c r="D71" s="272"/>
      <c r="E71" s="526"/>
      <c r="F71" s="527"/>
      <c r="G71" s="526"/>
      <c r="H71" s="527"/>
      <c r="I71" s="526"/>
      <c r="J71" s="527"/>
      <c r="K71" s="47"/>
    </row>
    <row r="72" spans="1:11" ht="39" customHeight="1">
      <c r="A72" s="79"/>
      <c r="B72" s="45">
        <v>45385</v>
      </c>
      <c r="C72" s="124" t="s">
        <v>485</v>
      </c>
      <c r="D72" s="271"/>
      <c r="E72" s="524"/>
      <c r="F72" s="525"/>
      <c r="G72" s="524"/>
      <c r="H72" s="525"/>
      <c r="I72" s="524"/>
      <c r="J72" s="525"/>
      <c r="K72" s="47"/>
    </row>
    <row r="73" spans="1:11" ht="39" customHeight="1">
      <c r="A73" s="79"/>
      <c r="B73" s="44">
        <v>47562</v>
      </c>
      <c r="C73" s="125" t="s">
        <v>486</v>
      </c>
      <c r="D73" s="272"/>
      <c r="E73" s="526"/>
      <c r="F73" s="527"/>
      <c r="G73" s="526"/>
      <c r="H73" s="527"/>
      <c r="I73" s="526"/>
      <c r="J73" s="527"/>
      <c r="K73" s="47"/>
    </row>
    <row r="74" spans="1:11" ht="39" customHeight="1">
      <c r="A74" s="79"/>
      <c r="B74" s="45">
        <v>50590</v>
      </c>
      <c r="C74" s="124" t="s">
        <v>487</v>
      </c>
      <c r="D74" s="271"/>
      <c r="E74" s="524"/>
      <c r="F74" s="525"/>
      <c r="G74" s="524"/>
      <c r="H74" s="525"/>
      <c r="I74" s="524"/>
      <c r="J74" s="525"/>
      <c r="K74" s="47"/>
    </row>
    <row r="75" spans="1:11" ht="39" customHeight="1">
      <c r="A75" s="79"/>
      <c r="B75" s="44" t="s">
        <v>488</v>
      </c>
      <c r="C75" s="125" t="s">
        <v>489</v>
      </c>
      <c r="D75" s="272"/>
      <c r="E75" s="526"/>
      <c r="F75" s="527"/>
      <c r="G75" s="526"/>
      <c r="H75" s="527"/>
      <c r="I75" s="526"/>
      <c r="J75" s="527"/>
      <c r="K75" s="47"/>
    </row>
    <row r="76" spans="1:11" ht="39" customHeight="1">
      <c r="A76" s="79"/>
      <c r="B76" s="45" t="s">
        <v>490</v>
      </c>
      <c r="C76" s="124" t="s">
        <v>38</v>
      </c>
      <c r="D76" s="271"/>
      <c r="E76" s="524"/>
      <c r="F76" s="525"/>
      <c r="G76" s="524"/>
      <c r="H76" s="525"/>
      <c r="I76" s="524"/>
      <c r="J76" s="525"/>
      <c r="K76" s="47"/>
    </row>
    <row r="77" spans="1:11" ht="39" customHeight="1">
      <c r="A77" s="79"/>
      <c r="B77" s="44" t="s">
        <v>39</v>
      </c>
      <c r="C77" s="125" t="s">
        <v>40</v>
      </c>
      <c r="D77" s="272"/>
      <c r="E77" s="526"/>
      <c r="F77" s="527"/>
      <c r="G77" s="526"/>
      <c r="H77" s="527"/>
      <c r="I77" s="526"/>
      <c r="J77" s="527"/>
      <c r="K77" s="47"/>
    </row>
    <row r="78" spans="1:11" ht="39" customHeight="1">
      <c r="A78" s="79"/>
      <c r="B78" s="46" t="s">
        <v>41</v>
      </c>
      <c r="C78" s="128" t="s">
        <v>42</v>
      </c>
      <c r="D78" s="271"/>
      <c r="E78" s="524"/>
      <c r="F78" s="525"/>
      <c r="G78" s="524"/>
      <c r="H78" s="525"/>
      <c r="I78" s="524"/>
      <c r="J78" s="525"/>
      <c r="K78" s="47"/>
    </row>
    <row r="79" spans="1:11" ht="39" customHeight="1">
      <c r="A79" s="79"/>
      <c r="B79" s="44">
        <v>64721</v>
      </c>
      <c r="C79" s="125" t="s">
        <v>43</v>
      </c>
      <c r="D79" s="272"/>
      <c r="E79" s="526"/>
      <c r="F79" s="527"/>
      <c r="G79" s="526"/>
      <c r="H79" s="527"/>
      <c r="I79" s="526"/>
      <c r="J79" s="527"/>
      <c r="K79" s="47"/>
    </row>
    <row r="80" spans="1:11" ht="39" customHeight="1">
      <c r="A80" s="80"/>
      <c r="B80" s="81" t="s">
        <v>44</v>
      </c>
      <c r="C80" s="130" t="s">
        <v>45</v>
      </c>
      <c r="D80" s="273"/>
      <c r="E80" s="538"/>
      <c r="F80" s="539"/>
      <c r="G80" s="538"/>
      <c r="H80" s="539"/>
      <c r="I80" s="538"/>
      <c r="J80" s="539"/>
      <c r="K80" s="47"/>
    </row>
    <row r="81" spans="1:11" ht="12.75">
      <c r="A81" s="47"/>
      <c r="B81" s="47"/>
      <c r="C81" s="47"/>
      <c r="D81" s="222"/>
      <c r="E81" s="47"/>
      <c r="F81" s="47"/>
      <c r="G81" s="47"/>
      <c r="H81" s="47"/>
      <c r="I81" s="47"/>
      <c r="J81" s="47"/>
      <c r="K81" s="47"/>
    </row>
    <row r="82" spans="1:11" ht="36.75" customHeight="1">
      <c r="A82" s="602" t="s">
        <v>240</v>
      </c>
      <c r="B82" s="602"/>
      <c r="C82" s="602"/>
      <c r="D82" s="602"/>
      <c r="E82" s="602"/>
      <c r="F82" s="602"/>
      <c r="G82" s="602"/>
      <c r="H82" s="602"/>
      <c r="I82" s="602"/>
      <c r="J82" s="602"/>
      <c r="K82" s="47"/>
    </row>
    <row r="83" spans="1:11" ht="12.75">
      <c r="A83" s="108" t="s">
        <v>314</v>
      </c>
      <c r="B83" s="47"/>
      <c r="C83" s="47"/>
      <c r="D83" s="47"/>
      <c r="E83" s="47"/>
      <c r="F83" s="47"/>
      <c r="G83" s="47"/>
      <c r="H83" s="47"/>
      <c r="I83" s="47"/>
      <c r="J83" s="47"/>
      <c r="K83" s="47"/>
    </row>
    <row r="84" spans="1:11" ht="12.75">
      <c r="A84" s="47" t="s">
        <v>46</v>
      </c>
      <c r="C84" s="47"/>
      <c r="D84" s="47"/>
      <c r="E84" s="47"/>
      <c r="F84" s="47"/>
      <c r="G84" s="47"/>
      <c r="H84" s="47"/>
      <c r="I84" s="47"/>
      <c r="J84" s="47"/>
      <c r="K84" s="47"/>
    </row>
    <row r="85" spans="1:11" ht="12.75">
      <c r="A85" s="47" t="s">
        <v>47</v>
      </c>
      <c r="C85" s="47"/>
      <c r="D85" s="47"/>
      <c r="E85" s="47"/>
      <c r="F85" s="47"/>
      <c r="G85" s="47"/>
      <c r="H85" s="47"/>
      <c r="I85" s="47"/>
      <c r="J85" s="47"/>
      <c r="K85" s="47"/>
    </row>
    <row r="86" spans="1:11" ht="12.75">
      <c r="A86" s="47" t="s">
        <v>48</v>
      </c>
      <c r="C86" s="47"/>
      <c r="D86" s="47"/>
      <c r="E86" s="47"/>
      <c r="F86" s="47"/>
      <c r="G86" s="47"/>
      <c r="H86" s="47"/>
      <c r="I86" s="47"/>
      <c r="J86" s="47"/>
      <c r="K86" s="47"/>
    </row>
    <row r="87" spans="1:11" ht="12.75">
      <c r="A87" s="47"/>
      <c r="B87" s="47"/>
      <c r="C87" s="47"/>
      <c r="D87" s="47"/>
      <c r="E87" s="47"/>
      <c r="F87" s="47"/>
      <c r="G87" s="47"/>
      <c r="H87" s="47"/>
      <c r="I87" s="47"/>
      <c r="J87" s="47"/>
      <c r="K87" s="47"/>
    </row>
    <row r="88" ht="12.75"/>
    <row r="89" ht="12.75" hidden="1"/>
    <row r="90" ht="12.75" hidden="1"/>
    <row r="91" ht="12.75" hidden="1"/>
    <row r="92" ht="12.75" hidden="1"/>
    <row r="93" ht="12.75" hidden="1"/>
    <row r="94" ht="12.75" hidden="1"/>
    <row r="95" ht="12.75" hidden="1"/>
    <row r="96" ht="12.75" hidden="1"/>
    <row r="97" ht="12.75" hidden="1"/>
  </sheetData>
  <sheetProtection password="A877" sheet="1" objects="1" scenarios="1"/>
  <mergeCells count="6">
    <mergeCell ref="A7:J7"/>
    <mergeCell ref="A9:J9"/>
    <mergeCell ref="A82:J82"/>
    <mergeCell ref="E12:F12"/>
    <mergeCell ref="G12:H12"/>
    <mergeCell ref="I12:J12"/>
  </mergeCells>
  <conditionalFormatting sqref="E12:J12 D15:J80">
    <cfRule type="expression" priority="1" dxfId="0" stopIfTrue="1">
      <formula>ISBLANK(D12)</formula>
    </cfRule>
  </conditionalFormatting>
  <dataValidations count="1">
    <dataValidation type="date" allowBlank="1" showInputMessage="1" showErrorMessage="1" prompt="Input date mm/dd/yyyy" sqref="E12:J12">
      <formula1>32874</formula1>
      <formula2>39600</formula2>
    </dataValidation>
  </dataValidations>
  <printOptions/>
  <pageMargins left="0.75" right="0.75" top="0.75" bottom="0.75" header="0.5" footer="0.5"/>
  <pageSetup fitToHeight="4" fitToWidth="1" horizontalDpi="600" verticalDpi="600" orientation="portrait" scale="65" r:id="rId2"/>
  <headerFooter alignWithMargins="0">
    <oddFooter>&amp;CPage &amp;P&amp;R&amp;9&amp;A</oddFooter>
  </headerFooter>
  <rowBreaks count="2" manualBreakCount="2">
    <brk id="35" max="10" man="1"/>
    <brk id="61" max="10" man="1"/>
  </rowBreaks>
  <legacyDrawing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4:K84"/>
  <sheetViews>
    <sheetView showGridLines="0" workbookViewId="0" topLeftCell="A1">
      <selection activeCell="A6" sqref="A6"/>
    </sheetView>
  </sheetViews>
  <sheetFormatPr defaultColWidth="9.140625" defaultRowHeight="12.75" zeroHeight="1"/>
  <cols>
    <col min="1" max="1" width="22.57421875" style="76" customWidth="1"/>
    <col min="2" max="2" width="10.57421875" style="76" customWidth="1"/>
    <col min="3" max="3" width="26.00390625" style="76" customWidth="1"/>
    <col min="4" max="4" width="9.140625" style="76" customWidth="1"/>
    <col min="5" max="5" width="11.57421875" style="76" customWidth="1"/>
    <col min="6" max="6" width="11.8515625" style="76" customWidth="1"/>
    <col min="7" max="7" width="11.421875" style="76" customWidth="1"/>
    <col min="8" max="10" width="11.140625" style="76" customWidth="1"/>
    <col min="11" max="11" width="0.85546875" style="76" customWidth="1"/>
    <col min="12" max="16384" width="9.140625" style="76" hidden="1" customWidth="1"/>
  </cols>
  <sheetData>
    <row r="1" s="306" customFormat="1" ht="12" customHeight="1"/>
    <row r="2" s="306" customFormat="1" ht="32.25" customHeight="1"/>
    <row r="3" s="379" customFormat="1" ht="12" customHeight="1"/>
    <row r="4" spans="1:11" ht="20.25">
      <c r="A4" s="63" t="s">
        <v>83</v>
      </c>
      <c r="B4" s="187"/>
      <c r="C4" s="187"/>
      <c r="D4" s="187"/>
      <c r="E4" s="18"/>
      <c r="F4" s="160"/>
      <c r="G4" s="160"/>
      <c r="H4" s="160"/>
      <c r="I4" s="160"/>
      <c r="J4" s="160"/>
      <c r="K4" s="47"/>
    </row>
    <row r="5" spans="1:11" s="312" customFormat="1" ht="17.25">
      <c r="A5" s="303" t="s">
        <v>93</v>
      </c>
      <c r="B5" s="321"/>
      <c r="C5" s="321"/>
      <c r="D5" s="321"/>
      <c r="E5" s="322"/>
      <c r="F5" s="310"/>
      <c r="G5" s="310"/>
      <c r="H5" s="310"/>
      <c r="I5" s="310"/>
      <c r="J5" s="310"/>
      <c r="K5" s="311"/>
    </row>
    <row r="6" spans="1:11" s="69" customFormat="1" ht="22.5">
      <c r="A6" s="30"/>
      <c r="B6" s="30"/>
      <c r="C6" s="30"/>
      <c r="D6" s="30"/>
      <c r="E6" s="15"/>
      <c r="F6" s="28"/>
      <c r="G6" s="28"/>
      <c r="H6" s="28"/>
      <c r="I6" s="28"/>
      <c r="J6" s="28"/>
      <c r="K6" s="29"/>
    </row>
    <row r="7" spans="1:10" s="69" customFormat="1" ht="22.5">
      <c r="A7" s="571" t="str">
        <f>+RFP_no</f>
        <v>Solicitation No. F10B8200015</v>
      </c>
      <c r="B7" s="572"/>
      <c r="C7" s="572"/>
      <c r="D7" s="572"/>
      <c r="E7" s="572"/>
      <c r="F7" s="572"/>
      <c r="G7" s="572"/>
      <c r="H7" s="572"/>
      <c r="I7" s="572"/>
      <c r="J7" s="573"/>
    </row>
    <row r="8" spans="1:10" s="69" customFormat="1" ht="22.5">
      <c r="A8" s="30"/>
      <c r="B8" s="30"/>
      <c r="C8" s="30"/>
      <c r="D8" s="30"/>
      <c r="E8" s="30"/>
      <c r="F8" s="30"/>
      <c r="G8" s="30"/>
      <c r="H8" s="30"/>
      <c r="I8" s="30"/>
      <c r="J8" s="30"/>
    </row>
    <row r="9" spans="1:10" s="70" customFormat="1" ht="28.5" customHeight="1">
      <c r="A9" s="600" t="s">
        <v>239</v>
      </c>
      <c r="B9" s="600"/>
      <c r="C9" s="600"/>
      <c r="D9" s="600"/>
      <c r="E9" s="600"/>
      <c r="F9" s="600"/>
      <c r="G9" s="600"/>
      <c r="H9" s="600"/>
      <c r="I9" s="600"/>
      <c r="J9" s="600"/>
    </row>
    <row r="10" spans="1:10" s="70" customFormat="1" ht="13.5" customHeight="1">
      <c r="A10" s="48"/>
      <c r="B10" s="33"/>
      <c r="C10" s="33"/>
      <c r="D10" s="35"/>
      <c r="E10" s="33"/>
      <c r="F10" s="33"/>
      <c r="G10" s="33"/>
      <c r="H10" s="33"/>
      <c r="I10" s="33"/>
      <c r="J10" s="33"/>
    </row>
    <row r="11" spans="1:10" s="70" customFormat="1" ht="15.75" customHeight="1">
      <c r="A11" s="34"/>
      <c r="B11" s="49"/>
      <c r="C11" s="49"/>
      <c r="D11" s="40"/>
      <c r="E11" s="329" t="s">
        <v>373</v>
      </c>
      <c r="F11" s="329"/>
      <c r="G11" s="329" t="s">
        <v>374</v>
      </c>
      <c r="H11" s="329"/>
      <c r="I11" s="349" t="s">
        <v>375</v>
      </c>
      <c r="J11" s="329"/>
    </row>
    <row r="12" spans="1:10" ht="27" customHeight="1">
      <c r="A12" s="41" t="s">
        <v>376</v>
      </c>
      <c r="B12" s="42"/>
      <c r="C12" s="43"/>
      <c r="D12" s="41"/>
      <c r="E12" s="603"/>
      <c r="F12" s="604"/>
      <c r="G12" s="603"/>
      <c r="H12" s="604"/>
      <c r="I12" s="603"/>
      <c r="J12" s="604"/>
    </row>
    <row r="13" spans="1:10" ht="12.75">
      <c r="A13" s="332"/>
      <c r="B13" s="333" t="s">
        <v>378</v>
      </c>
      <c r="C13" s="334"/>
      <c r="D13" s="335" t="s">
        <v>377</v>
      </c>
      <c r="E13" s="336" t="s">
        <v>380</v>
      </c>
      <c r="F13" s="337" t="s">
        <v>381</v>
      </c>
      <c r="G13" s="336" t="s">
        <v>380</v>
      </c>
      <c r="H13" s="337" t="s">
        <v>381</v>
      </c>
      <c r="I13" s="338" t="s">
        <v>380</v>
      </c>
      <c r="J13" s="337" t="s">
        <v>381</v>
      </c>
    </row>
    <row r="14" spans="1:10" ht="12.75">
      <c r="A14" s="350"/>
      <c r="B14" s="340" t="s">
        <v>382</v>
      </c>
      <c r="C14" s="341" t="s">
        <v>383</v>
      </c>
      <c r="D14" s="351" t="s">
        <v>379</v>
      </c>
      <c r="E14" s="343" t="s">
        <v>384</v>
      </c>
      <c r="F14" s="344" t="s">
        <v>385</v>
      </c>
      <c r="G14" s="343" t="s">
        <v>384</v>
      </c>
      <c r="H14" s="344" t="s">
        <v>385</v>
      </c>
      <c r="I14" s="345" t="s">
        <v>384</v>
      </c>
      <c r="J14" s="344" t="s">
        <v>385</v>
      </c>
    </row>
    <row r="15" spans="1:10" ht="39" customHeight="1">
      <c r="A15" s="346" t="s">
        <v>386</v>
      </c>
      <c r="B15" s="77" t="s">
        <v>387</v>
      </c>
      <c r="C15" s="123" t="s">
        <v>388</v>
      </c>
      <c r="D15" s="270"/>
      <c r="E15" s="522"/>
      <c r="F15" s="523"/>
      <c r="G15" s="522"/>
      <c r="H15" s="523"/>
      <c r="I15" s="522"/>
      <c r="J15" s="523"/>
    </row>
    <row r="16" spans="1:11" ht="39" customHeight="1">
      <c r="A16" s="347" t="s">
        <v>389</v>
      </c>
      <c r="B16" s="45" t="s">
        <v>390</v>
      </c>
      <c r="C16" s="124" t="s">
        <v>391</v>
      </c>
      <c r="D16" s="279"/>
      <c r="E16" s="540"/>
      <c r="F16" s="541"/>
      <c r="G16" s="540"/>
      <c r="H16" s="541"/>
      <c r="I16" s="540"/>
      <c r="J16" s="541"/>
      <c r="K16" s="47"/>
    </row>
    <row r="17" spans="1:11" ht="39" customHeight="1">
      <c r="A17" s="78"/>
      <c r="B17" s="44" t="s">
        <v>392</v>
      </c>
      <c r="C17" s="125" t="s">
        <v>393</v>
      </c>
      <c r="D17" s="280"/>
      <c r="E17" s="542"/>
      <c r="F17" s="543"/>
      <c r="G17" s="542"/>
      <c r="H17" s="543"/>
      <c r="I17" s="542"/>
      <c r="J17" s="543"/>
      <c r="K17" s="47"/>
    </row>
    <row r="18" spans="1:11" ht="39" customHeight="1">
      <c r="A18" s="79"/>
      <c r="B18" s="45" t="s">
        <v>394</v>
      </c>
      <c r="C18" s="124" t="s">
        <v>395</v>
      </c>
      <c r="D18" s="279"/>
      <c r="E18" s="540"/>
      <c r="F18" s="541"/>
      <c r="G18" s="540"/>
      <c r="H18" s="541"/>
      <c r="I18" s="540"/>
      <c r="J18" s="541"/>
      <c r="K18" s="47"/>
    </row>
    <row r="19" spans="1:11" ht="39" customHeight="1">
      <c r="A19" s="79"/>
      <c r="B19" s="44" t="s">
        <v>396</v>
      </c>
      <c r="C19" s="125" t="s">
        <v>397</v>
      </c>
      <c r="D19" s="280"/>
      <c r="E19" s="542"/>
      <c r="F19" s="543"/>
      <c r="G19" s="542"/>
      <c r="H19" s="543"/>
      <c r="I19" s="542"/>
      <c r="J19" s="543"/>
      <c r="K19" s="47"/>
    </row>
    <row r="20" spans="1:11" ht="39" customHeight="1">
      <c r="A20" s="79"/>
      <c r="B20" s="45" t="s">
        <v>398</v>
      </c>
      <c r="C20" s="124" t="s">
        <v>399</v>
      </c>
      <c r="D20" s="279"/>
      <c r="E20" s="540"/>
      <c r="F20" s="541"/>
      <c r="G20" s="540"/>
      <c r="H20" s="541"/>
      <c r="I20" s="540"/>
      <c r="J20" s="541"/>
      <c r="K20" s="47"/>
    </row>
    <row r="21" spans="1:11" ht="39" customHeight="1">
      <c r="A21" s="80"/>
      <c r="B21" s="82" t="s">
        <v>400</v>
      </c>
      <c r="C21" s="126" t="s">
        <v>401</v>
      </c>
      <c r="D21" s="276"/>
      <c r="E21" s="528"/>
      <c r="F21" s="529"/>
      <c r="G21" s="528"/>
      <c r="H21" s="529"/>
      <c r="I21" s="528"/>
      <c r="J21" s="529"/>
      <c r="K21" s="47"/>
    </row>
    <row r="22" spans="1:11" ht="39" customHeight="1">
      <c r="A22" s="348" t="s">
        <v>402</v>
      </c>
      <c r="B22" s="83" t="s">
        <v>403</v>
      </c>
      <c r="C22" s="127" t="s">
        <v>404</v>
      </c>
      <c r="D22" s="284"/>
      <c r="E22" s="544"/>
      <c r="F22" s="545"/>
      <c r="G22" s="544"/>
      <c r="H22" s="545"/>
      <c r="I22" s="544"/>
      <c r="J22" s="545"/>
      <c r="K22" s="47"/>
    </row>
    <row r="23" spans="1:11" ht="39" customHeight="1">
      <c r="A23" s="78"/>
      <c r="B23" s="44" t="s">
        <v>405</v>
      </c>
      <c r="C23" s="125" t="s">
        <v>406</v>
      </c>
      <c r="D23" s="280"/>
      <c r="E23" s="542"/>
      <c r="F23" s="543"/>
      <c r="G23" s="542"/>
      <c r="H23" s="543"/>
      <c r="I23" s="542"/>
      <c r="J23" s="543"/>
      <c r="K23" s="47"/>
    </row>
    <row r="24" spans="1:11" ht="39" customHeight="1">
      <c r="A24" s="79"/>
      <c r="B24" s="45" t="s">
        <v>407</v>
      </c>
      <c r="C24" s="124" t="s">
        <v>408</v>
      </c>
      <c r="D24" s="279"/>
      <c r="E24" s="540"/>
      <c r="F24" s="541"/>
      <c r="G24" s="540"/>
      <c r="H24" s="541"/>
      <c r="I24" s="540"/>
      <c r="J24" s="541"/>
      <c r="K24" s="47"/>
    </row>
    <row r="25" spans="1:11" ht="39" customHeight="1">
      <c r="A25" s="79"/>
      <c r="B25" s="44">
        <v>99242</v>
      </c>
      <c r="C25" s="125" t="s">
        <v>409</v>
      </c>
      <c r="D25" s="280"/>
      <c r="E25" s="542"/>
      <c r="F25" s="543"/>
      <c r="G25" s="542"/>
      <c r="H25" s="543"/>
      <c r="I25" s="542"/>
      <c r="J25" s="543"/>
      <c r="K25" s="47"/>
    </row>
    <row r="26" spans="1:11" ht="39" customHeight="1">
      <c r="A26" s="79"/>
      <c r="B26" s="45" t="s">
        <v>410</v>
      </c>
      <c r="C26" s="124" t="s">
        <v>411</v>
      </c>
      <c r="D26" s="279"/>
      <c r="E26" s="540"/>
      <c r="F26" s="541"/>
      <c r="G26" s="540"/>
      <c r="H26" s="541"/>
      <c r="I26" s="540"/>
      <c r="J26" s="541"/>
      <c r="K26" s="47"/>
    </row>
    <row r="27" spans="1:11" ht="39" customHeight="1">
      <c r="A27" s="80"/>
      <c r="B27" s="82" t="s">
        <v>412</v>
      </c>
      <c r="C27" s="126" t="s">
        <v>413</v>
      </c>
      <c r="D27" s="276"/>
      <c r="E27" s="528"/>
      <c r="F27" s="529"/>
      <c r="G27" s="528"/>
      <c r="H27" s="529"/>
      <c r="I27" s="528"/>
      <c r="J27" s="529"/>
      <c r="K27" s="47"/>
    </row>
    <row r="28" spans="1:11" ht="39" customHeight="1">
      <c r="A28" s="348" t="s">
        <v>414</v>
      </c>
      <c r="B28" s="83" t="s">
        <v>415</v>
      </c>
      <c r="C28" s="127" t="s">
        <v>416</v>
      </c>
      <c r="D28" s="284"/>
      <c r="E28" s="544"/>
      <c r="F28" s="545"/>
      <c r="G28" s="544"/>
      <c r="H28" s="545"/>
      <c r="I28" s="544"/>
      <c r="J28" s="545"/>
      <c r="K28" s="47"/>
    </row>
    <row r="29" spans="1:11" ht="39" customHeight="1">
      <c r="A29" s="78"/>
      <c r="B29" s="44" t="s">
        <v>417</v>
      </c>
      <c r="C29" s="125" t="s">
        <v>418</v>
      </c>
      <c r="D29" s="280"/>
      <c r="E29" s="542"/>
      <c r="F29" s="543"/>
      <c r="G29" s="542"/>
      <c r="H29" s="543"/>
      <c r="I29" s="542"/>
      <c r="J29" s="543"/>
      <c r="K29" s="47"/>
    </row>
    <row r="30" spans="1:11" ht="39" customHeight="1">
      <c r="A30" s="80"/>
      <c r="B30" s="81">
        <v>99285</v>
      </c>
      <c r="C30" s="130" t="s">
        <v>419</v>
      </c>
      <c r="D30" s="131"/>
      <c r="E30" s="546"/>
      <c r="F30" s="547"/>
      <c r="G30" s="546"/>
      <c r="H30" s="547"/>
      <c r="I30" s="546"/>
      <c r="J30" s="547"/>
      <c r="K30" s="47"/>
    </row>
    <row r="31" spans="1:11" ht="39" customHeight="1">
      <c r="A31" s="348" t="s">
        <v>422</v>
      </c>
      <c r="B31" s="77">
        <v>90935</v>
      </c>
      <c r="C31" s="123" t="s">
        <v>423</v>
      </c>
      <c r="D31" s="283"/>
      <c r="E31" s="548"/>
      <c r="F31" s="549"/>
      <c r="G31" s="548"/>
      <c r="H31" s="549"/>
      <c r="I31" s="548"/>
      <c r="J31" s="549"/>
      <c r="K31" s="47"/>
    </row>
    <row r="32" spans="1:11" ht="39" customHeight="1">
      <c r="A32" s="78"/>
      <c r="B32" s="46">
        <v>90937</v>
      </c>
      <c r="C32" s="128" t="s">
        <v>424</v>
      </c>
      <c r="D32" s="279"/>
      <c r="E32" s="540"/>
      <c r="F32" s="541"/>
      <c r="G32" s="540"/>
      <c r="H32" s="541"/>
      <c r="I32" s="540"/>
      <c r="J32" s="541"/>
      <c r="K32" s="47"/>
    </row>
    <row r="33" spans="1:11" ht="39" customHeight="1">
      <c r="A33" s="79"/>
      <c r="B33" s="44">
        <v>92980</v>
      </c>
      <c r="C33" s="125" t="s">
        <v>425</v>
      </c>
      <c r="D33" s="280"/>
      <c r="E33" s="542"/>
      <c r="F33" s="543"/>
      <c r="G33" s="542"/>
      <c r="H33" s="543"/>
      <c r="I33" s="542"/>
      <c r="J33" s="543"/>
      <c r="K33" s="47"/>
    </row>
    <row r="34" spans="1:11" ht="39" customHeight="1">
      <c r="A34" s="79"/>
      <c r="B34" s="46" t="s">
        <v>426</v>
      </c>
      <c r="C34" s="128" t="s">
        <v>427</v>
      </c>
      <c r="D34" s="279"/>
      <c r="E34" s="540"/>
      <c r="F34" s="541"/>
      <c r="G34" s="540"/>
      <c r="H34" s="541"/>
      <c r="I34" s="540"/>
      <c r="J34" s="541"/>
      <c r="K34" s="47"/>
    </row>
    <row r="35" spans="1:11" ht="39" customHeight="1">
      <c r="A35" s="79"/>
      <c r="B35" s="44" t="s">
        <v>428</v>
      </c>
      <c r="C35" s="125" t="s">
        <v>429</v>
      </c>
      <c r="D35" s="280"/>
      <c r="E35" s="542"/>
      <c r="F35" s="543"/>
      <c r="G35" s="542"/>
      <c r="H35" s="543"/>
      <c r="I35" s="542"/>
      <c r="J35" s="543"/>
      <c r="K35" s="47"/>
    </row>
    <row r="36" spans="1:11" ht="39" customHeight="1">
      <c r="A36" s="79"/>
      <c r="B36" s="46" t="s">
        <v>430</v>
      </c>
      <c r="C36" s="128" t="s">
        <v>431</v>
      </c>
      <c r="D36" s="279"/>
      <c r="E36" s="540"/>
      <c r="F36" s="541"/>
      <c r="G36" s="540"/>
      <c r="H36" s="541"/>
      <c r="I36" s="540"/>
      <c r="J36" s="541"/>
      <c r="K36" s="47"/>
    </row>
    <row r="37" spans="1:11" ht="39" customHeight="1">
      <c r="A37" s="79"/>
      <c r="B37" s="44" t="s">
        <v>432</v>
      </c>
      <c r="C37" s="125" t="s">
        <v>433</v>
      </c>
      <c r="D37" s="280"/>
      <c r="E37" s="542"/>
      <c r="F37" s="543"/>
      <c r="G37" s="542"/>
      <c r="H37" s="543"/>
      <c r="I37" s="542"/>
      <c r="J37" s="543"/>
      <c r="K37" s="47"/>
    </row>
    <row r="38" spans="1:11" ht="54" customHeight="1">
      <c r="A38" s="79"/>
      <c r="B38" s="46" t="s">
        <v>434</v>
      </c>
      <c r="C38" s="128" t="s">
        <v>435</v>
      </c>
      <c r="D38" s="279"/>
      <c r="E38" s="540"/>
      <c r="F38" s="541"/>
      <c r="G38" s="540"/>
      <c r="H38" s="541"/>
      <c r="I38" s="540"/>
      <c r="J38" s="541"/>
      <c r="K38" s="47"/>
    </row>
    <row r="39" spans="1:11" ht="39" customHeight="1">
      <c r="A39" s="79"/>
      <c r="B39" s="44">
        <v>95165</v>
      </c>
      <c r="C39" s="125" t="s">
        <v>436</v>
      </c>
      <c r="D39" s="280"/>
      <c r="E39" s="542"/>
      <c r="F39" s="543"/>
      <c r="G39" s="542"/>
      <c r="H39" s="543"/>
      <c r="I39" s="542"/>
      <c r="J39" s="543"/>
      <c r="K39" s="47"/>
    </row>
    <row r="40" spans="1:11" ht="39" customHeight="1">
      <c r="A40" s="79"/>
      <c r="B40" s="45">
        <v>97014</v>
      </c>
      <c r="C40" s="124" t="s">
        <v>437</v>
      </c>
      <c r="D40" s="279"/>
      <c r="E40" s="540"/>
      <c r="F40" s="541"/>
      <c r="G40" s="540"/>
      <c r="H40" s="541"/>
      <c r="I40" s="540"/>
      <c r="J40" s="541"/>
      <c r="K40" s="47"/>
    </row>
    <row r="41" spans="1:11" ht="39" customHeight="1">
      <c r="A41" s="79"/>
      <c r="B41" s="44" t="s">
        <v>438</v>
      </c>
      <c r="C41" s="125" t="s">
        <v>439</v>
      </c>
      <c r="D41" s="280"/>
      <c r="E41" s="542"/>
      <c r="F41" s="543"/>
      <c r="G41" s="542"/>
      <c r="H41" s="543"/>
      <c r="I41" s="542"/>
      <c r="J41" s="543"/>
      <c r="K41" s="47"/>
    </row>
    <row r="42" spans="1:11" ht="39" customHeight="1">
      <c r="A42" s="79"/>
      <c r="B42" s="46">
        <v>97140</v>
      </c>
      <c r="C42" s="128" t="s">
        <v>440</v>
      </c>
      <c r="D42" s="279"/>
      <c r="E42" s="540"/>
      <c r="F42" s="541"/>
      <c r="G42" s="540"/>
      <c r="H42" s="541"/>
      <c r="I42" s="540"/>
      <c r="J42" s="541"/>
      <c r="K42" s="47"/>
    </row>
    <row r="43" spans="1:11" ht="39" customHeight="1">
      <c r="A43" s="79"/>
      <c r="B43" s="44">
        <v>97530</v>
      </c>
      <c r="C43" s="125" t="s">
        <v>441</v>
      </c>
      <c r="D43" s="280"/>
      <c r="E43" s="542"/>
      <c r="F43" s="543"/>
      <c r="G43" s="542"/>
      <c r="H43" s="543"/>
      <c r="I43" s="542"/>
      <c r="J43" s="543"/>
      <c r="K43" s="47"/>
    </row>
    <row r="44" spans="1:11" ht="39" customHeight="1">
      <c r="A44" s="79"/>
      <c r="B44" s="46">
        <v>98940</v>
      </c>
      <c r="C44" s="128" t="s">
        <v>446</v>
      </c>
      <c r="D44" s="279"/>
      <c r="E44" s="540"/>
      <c r="F44" s="541"/>
      <c r="G44" s="540"/>
      <c r="H44" s="541"/>
      <c r="I44" s="540"/>
      <c r="J44" s="541"/>
      <c r="K44" s="47"/>
    </row>
    <row r="45" spans="1:11" ht="39" customHeight="1">
      <c r="A45" s="80"/>
      <c r="B45" s="82">
        <v>98941</v>
      </c>
      <c r="C45" s="126" t="s">
        <v>447</v>
      </c>
      <c r="D45" s="276"/>
      <c r="E45" s="528"/>
      <c r="F45" s="529"/>
      <c r="G45" s="528"/>
      <c r="H45" s="529"/>
      <c r="I45" s="528"/>
      <c r="J45" s="529"/>
      <c r="K45" s="47"/>
    </row>
    <row r="46" spans="1:11" ht="39" customHeight="1">
      <c r="A46" s="348" t="s">
        <v>448</v>
      </c>
      <c r="B46" s="83">
        <v>80050</v>
      </c>
      <c r="C46" s="127" t="s">
        <v>449</v>
      </c>
      <c r="D46" s="284"/>
      <c r="E46" s="544"/>
      <c r="F46" s="545"/>
      <c r="G46" s="544"/>
      <c r="H46" s="545"/>
      <c r="I46" s="544"/>
      <c r="J46" s="545"/>
      <c r="K46" s="47"/>
    </row>
    <row r="47" spans="1:11" ht="39" customHeight="1">
      <c r="A47" s="78"/>
      <c r="B47" s="44">
        <v>80053</v>
      </c>
      <c r="C47" s="125" t="s">
        <v>450</v>
      </c>
      <c r="D47" s="280"/>
      <c r="E47" s="542"/>
      <c r="F47" s="543"/>
      <c r="G47" s="542"/>
      <c r="H47" s="543"/>
      <c r="I47" s="542"/>
      <c r="J47" s="543"/>
      <c r="K47" s="47"/>
    </row>
    <row r="48" spans="1:11" ht="39" customHeight="1">
      <c r="A48" s="79"/>
      <c r="B48" s="46">
        <v>80061</v>
      </c>
      <c r="C48" s="128" t="s">
        <v>451</v>
      </c>
      <c r="D48" s="279"/>
      <c r="E48" s="540"/>
      <c r="F48" s="541"/>
      <c r="G48" s="540"/>
      <c r="H48" s="541"/>
      <c r="I48" s="540"/>
      <c r="J48" s="541"/>
      <c r="K48" s="47"/>
    </row>
    <row r="49" spans="1:11" ht="39" customHeight="1">
      <c r="A49" s="79"/>
      <c r="B49" s="44">
        <v>84443</v>
      </c>
      <c r="C49" s="125" t="s">
        <v>452</v>
      </c>
      <c r="D49" s="280"/>
      <c r="E49" s="542"/>
      <c r="F49" s="543"/>
      <c r="G49" s="542"/>
      <c r="H49" s="543"/>
      <c r="I49" s="542"/>
      <c r="J49" s="543"/>
      <c r="K49" s="47"/>
    </row>
    <row r="50" spans="1:11" ht="39" customHeight="1">
      <c r="A50" s="79"/>
      <c r="B50" s="46">
        <v>88142</v>
      </c>
      <c r="C50" s="128" t="s">
        <v>453</v>
      </c>
      <c r="D50" s="279"/>
      <c r="E50" s="540"/>
      <c r="F50" s="541"/>
      <c r="G50" s="540"/>
      <c r="H50" s="541"/>
      <c r="I50" s="540"/>
      <c r="J50" s="541"/>
      <c r="K50" s="47"/>
    </row>
    <row r="51" spans="1:11" ht="39" customHeight="1">
      <c r="A51" s="80"/>
      <c r="B51" s="82">
        <v>88305</v>
      </c>
      <c r="C51" s="126" t="s">
        <v>454</v>
      </c>
      <c r="D51" s="276"/>
      <c r="E51" s="528"/>
      <c r="F51" s="529"/>
      <c r="G51" s="528"/>
      <c r="H51" s="529"/>
      <c r="I51" s="528"/>
      <c r="J51" s="529"/>
      <c r="K51" s="47"/>
    </row>
    <row r="52" spans="1:11" ht="39" customHeight="1">
      <c r="A52" s="348" t="s">
        <v>455</v>
      </c>
      <c r="B52" s="83">
        <v>70450</v>
      </c>
      <c r="C52" s="127" t="s">
        <v>456</v>
      </c>
      <c r="D52" s="284"/>
      <c r="E52" s="544"/>
      <c r="F52" s="545"/>
      <c r="G52" s="544"/>
      <c r="H52" s="545"/>
      <c r="I52" s="544"/>
      <c r="J52" s="545"/>
      <c r="K52" s="47"/>
    </row>
    <row r="53" spans="1:11" ht="39" customHeight="1">
      <c r="A53" s="78"/>
      <c r="B53" s="44">
        <v>70553</v>
      </c>
      <c r="C53" s="125" t="s">
        <v>457</v>
      </c>
      <c r="D53" s="280"/>
      <c r="E53" s="542"/>
      <c r="F53" s="543"/>
      <c r="G53" s="542"/>
      <c r="H53" s="543"/>
      <c r="I53" s="542"/>
      <c r="J53" s="543"/>
      <c r="K53" s="47"/>
    </row>
    <row r="54" spans="1:11" ht="39" customHeight="1">
      <c r="A54" s="79"/>
      <c r="B54" s="45" t="s">
        <v>458</v>
      </c>
      <c r="C54" s="124" t="s">
        <v>459</v>
      </c>
      <c r="D54" s="279"/>
      <c r="E54" s="540"/>
      <c r="F54" s="541"/>
      <c r="G54" s="540"/>
      <c r="H54" s="541"/>
      <c r="I54" s="540"/>
      <c r="J54" s="541"/>
      <c r="K54" s="47"/>
    </row>
    <row r="55" spans="1:11" ht="39" customHeight="1">
      <c r="A55" s="79"/>
      <c r="B55" s="44">
        <v>72148</v>
      </c>
      <c r="C55" s="125" t="s">
        <v>460</v>
      </c>
      <c r="D55" s="280"/>
      <c r="E55" s="542"/>
      <c r="F55" s="543"/>
      <c r="G55" s="542"/>
      <c r="H55" s="543"/>
      <c r="I55" s="542"/>
      <c r="J55" s="543"/>
      <c r="K55" s="47"/>
    </row>
    <row r="56" spans="1:11" ht="39" customHeight="1">
      <c r="A56" s="79"/>
      <c r="B56" s="45" t="s">
        <v>461</v>
      </c>
      <c r="C56" s="124" t="s">
        <v>462</v>
      </c>
      <c r="D56" s="279"/>
      <c r="E56" s="540"/>
      <c r="F56" s="541"/>
      <c r="G56" s="540"/>
      <c r="H56" s="541"/>
      <c r="I56" s="540"/>
      <c r="J56" s="541"/>
      <c r="K56" s="47"/>
    </row>
    <row r="57" spans="1:11" ht="39" customHeight="1">
      <c r="A57" s="79"/>
      <c r="B57" s="44" t="s">
        <v>463</v>
      </c>
      <c r="C57" s="125" t="s">
        <v>464</v>
      </c>
      <c r="D57" s="280"/>
      <c r="E57" s="542"/>
      <c r="F57" s="543"/>
      <c r="G57" s="542"/>
      <c r="H57" s="543"/>
      <c r="I57" s="542"/>
      <c r="J57" s="543"/>
      <c r="K57" s="47"/>
    </row>
    <row r="58" spans="1:11" ht="39" customHeight="1">
      <c r="A58" s="79"/>
      <c r="B58" s="46">
        <v>76830</v>
      </c>
      <c r="C58" s="128" t="s">
        <v>465</v>
      </c>
      <c r="D58" s="279"/>
      <c r="E58" s="540"/>
      <c r="F58" s="541"/>
      <c r="G58" s="540"/>
      <c r="H58" s="541"/>
      <c r="I58" s="540"/>
      <c r="J58" s="541"/>
      <c r="K58" s="47"/>
    </row>
    <row r="59" spans="1:11" ht="39" customHeight="1">
      <c r="A59" s="79"/>
      <c r="B59" s="44">
        <v>77427</v>
      </c>
      <c r="C59" s="125" t="s">
        <v>471</v>
      </c>
      <c r="D59" s="280"/>
      <c r="E59" s="542"/>
      <c r="F59" s="543"/>
      <c r="G59" s="542"/>
      <c r="H59" s="543"/>
      <c r="I59" s="542"/>
      <c r="J59" s="543"/>
      <c r="K59" s="47"/>
    </row>
    <row r="60" spans="1:11" ht="39" customHeight="1">
      <c r="A60" s="80"/>
      <c r="B60" s="84">
        <v>78465</v>
      </c>
      <c r="C60" s="129" t="s">
        <v>472</v>
      </c>
      <c r="D60" s="131"/>
      <c r="E60" s="546"/>
      <c r="F60" s="547"/>
      <c r="G60" s="546"/>
      <c r="H60" s="547"/>
      <c r="I60" s="546"/>
      <c r="J60" s="547"/>
      <c r="K60" s="47"/>
    </row>
    <row r="61" spans="1:11" ht="55.5" customHeight="1">
      <c r="A61" s="348" t="s">
        <v>473</v>
      </c>
      <c r="B61" s="77">
        <v>17000</v>
      </c>
      <c r="C61" s="123" t="s">
        <v>474</v>
      </c>
      <c r="D61" s="283"/>
      <c r="E61" s="548"/>
      <c r="F61" s="549"/>
      <c r="G61" s="548"/>
      <c r="H61" s="549"/>
      <c r="I61" s="548"/>
      <c r="J61" s="549"/>
      <c r="K61" s="47"/>
    </row>
    <row r="62" spans="1:11" ht="39" customHeight="1">
      <c r="A62" s="78"/>
      <c r="B62" s="45">
        <v>22554</v>
      </c>
      <c r="C62" s="124" t="s">
        <v>475</v>
      </c>
      <c r="D62" s="279"/>
      <c r="E62" s="540"/>
      <c r="F62" s="541"/>
      <c r="G62" s="540"/>
      <c r="H62" s="541"/>
      <c r="I62" s="540"/>
      <c r="J62" s="541"/>
      <c r="K62" s="47"/>
    </row>
    <row r="63" spans="1:11" ht="39" customHeight="1">
      <c r="A63" s="79"/>
      <c r="B63" s="44">
        <v>27130</v>
      </c>
      <c r="C63" s="125" t="s">
        <v>476</v>
      </c>
      <c r="D63" s="280"/>
      <c r="E63" s="542"/>
      <c r="F63" s="543"/>
      <c r="G63" s="542"/>
      <c r="H63" s="543"/>
      <c r="I63" s="542"/>
      <c r="J63" s="543"/>
      <c r="K63" s="47"/>
    </row>
    <row r="64" spans="1:11" ht="39" customHeight="1">
      <c r="A64" s="79"/>
      <c r="B64" s="45">
        <v>27447</v>
      </c>
      <c r="C64" s="124" t="s">
        <v>477</v>
      </c>
      <c r="D64" s="279"/>
      <c r="E64" s="540"/>
      <c r="F64" s="541"/>
      <c r="G64" s="540"/>
      <c r="H64" s="541"/>
      <c r="I64" s="540"/>
      <c r="J64" s="541"/>
      <c r="K64" s="47"/>
    </row>
    <row r="65" spans="1:11" ht="39" customHeight="1">
      <c r="A65" s="79"/>
      <c r="B65" s="44">
        <v>29881</v>
      </c>
      <c r="C65" s="125" t="s">
        <v>478</v>
      </c>
      <c r="D65" s="280"/>
      <c r="E65" s="542"/>
      <c r="F65" s="543"/>
      <c r="G65" s="542"/>
      <c r="H65" s="543"/>
      <c r="I65" s="542"/>
      <c r="J65" s="543"/>
      <c r="K65" s="47"/>
    </row>
    <row r="66" spans="1:11" ht="39" customHeight="1">
      <c r="A66" s="79"/>
      <c r="B66" s="45">
        <v>33533</v>
      </c>
      <c r="C66" s="124" t="s">
        <v>479</v>
      </c>
      <c r="D66" s="279"/>
      <c r="E66" s="540"/>
      <c r="F66" s="541"/>
      <c r="G66" s="540"/>
      <c r="H66" s="541"/>
      <c r="I66" s="540"/>
      <c r="J66" s="541"/>
      <c r="K66" s="47"/>
    </row>
    <row r="67" spans="1:11" ht="39" customHeight="1">
      <c r="A67" s="79"/>
      <c r="B67" s="44" t="s">
        <v>480</v>
      </c>
      <c r="C67" s="125" t="s">
        <v>481</v>
      </c>
      <c r="D67" s="280"/>
      <c r="E67" s="542"/>
      <c r="F67" s="543"/>
      <c r="G67" s="542"/>
      <c r="H67" s="543"/>
      <c r="I67" s="542"/>
      <c r="J67" s="543"/>
      <c r="K67" s="47"/>
    </row>
    <row r="68" spans="1:11" ht="39" customHeight="1">
      <c r="A68" s="79"/>
      <c r="B68" s="45" t="s">
        <v>482</v>
      </c>
      <c r="C68" s="124" t="s">
        <v>483</v>
      </c>
      <c r="D68" s="279"/>
      <c r="E68" s="540"/>
      <c r="F68" s="541"/>
      <c r="G68" s="540"/>
      <c r="H68" s="541"/>
      <c r="I68" s="540"/>
      <c r="J68" s="541"/>
      <c r="K68" s="47"/>
    </row>
    <row r="69" spans="1:11" ht="39" customHeight="1">
      <c r="A69" s="79"/>
      <c r="B69" s="44">
        <v>45380</v>
      </c>
      <c r="C69" s="125" t="s">
        <v>484</v>
      </c>
      <c r="D69" s="280"/>
      <c r="E69" s="542"/>
      <c r="F69" s="543"/>
      <c r="G69" s="542"/>
      <c r="H69" s="543"/>
      <c r="I69" s="542"/>
      <c r="J69" s="543"/>
      <c r="K69" s="47"/>
    </row>
    <row r="70" spans="1:11" ht="39" customHeight="1">
      <c r="A70" s="79"/>
      <c r="B70" s="45">
        <v>45385</v>
      </c>
      <c r="C70" s="124" t="s">
        <v>485</v>
      </c>
      <c r="D70" s="279"/>
      <c r="E70" s="540"/>
      <c r="F70" s="541"/>
      <c r="G70" s="540"/>
      <c r="H70" s="541"/>
      <c r="I70" s="540"/>
      <c r="J70" s="541"/>
      <c r="K70" s="47"/>
    </row>
    <row r="71" spans="1:11" ht="39" customHeight="1">
      <c r="A71" s="79"/>
      <c r="B71" s="44">
        <v>47562</v>
      </c>
      <c r="C71" s="125" t="s">
        <v>486</v>
      </c>
      <c r="D71" s="280"/>
      <c r="E71" s="542"/>
      <c r="F71" s="543"/>
      <c r="G71" s="542"/>
      <c r="H71" s="543"/>
      <c r="I71" s="542"/>
      <c r="J71" s="543"/>
      <c r="K71" s="47"/>
    </row>
    <row r="72" spans="1:11" ht="39" customHeight="1">
      <c r="A72" s="79"/>
      <c r="B72" s="45">
        <v>50590</v>
      </c>
      <c r="C72" s="124" t="s">
        <v>487</v>
      </c>
      <c r="D72" s="281"/>
      <c r="E72" s="550"/>
      <c r="F72" s="551"/>
      <c r="G72" s="550"/>
      <c r="H72" s="551"/>
      <c r="I72" s="550"/>
      <c r="J72" s="551"/>
      <c r="K72" s="47"/>
    </row>
    <row r="73" spans="1:11" ht="39" customHeight="1">
      <c r="A73" s="79"/>
      <c r="B73" s="44" t="s">
        <v>488</v>
      </c>
      <c r="C73" s="125" t="s">
        <v>489</v>
      </c>
      <c r="D73" s="280"/>
      <c r="E73" s="542"/>
      <c r="F73" s="543"/>
      <c r="G73" s="542"/>
      <c r="H73" s="543"/>
      <c r="I73" s="542"/>
      <c r="J73" s="543"/>
      <c r="K73" s="47"/>
    </row>
    <row r="74" spans="1:11" ht="39" customHeight="1">
      <c r="A74" s="79"/>
      <c r="B74" s="46" t="s">
        <v>41</v>
      </c>
      <c r="C74" s="128" t="s">
        <v>42</v>
      </c>
      <c r="D74" s="279"/>
      <c r="E74" s="540"/>
      <c r="F74" s="541"/>
      <c r="G74" s="540"/>
      <c r="H74" s="541"/>
      <c r="I74" s="540"/>
      <c r="J74" s="541"/>
      <c r="K74" s="47"/>
    </row>
    <row r="75" spans="1:11" ht="39" customHeight="1">
      <c r="A75" s="79"/>
      <c r="B75" s="44">
        <v>64721</v>
      </c>
      <c r="C75" s="125" t="s">
        <v>43</v>
      </c>
      <c r="D75" s="280"/>
      <c r="E75" s="542"/>
      <c r="F75" s="543"/>
      <c r="G75" s="542"/>
      <c r="H75" s="543"/>
      <c r="I75" s="542"/>
      <c r="J75" s="543"/>
      <c r="K75" s="47"/>
    </row>
    <row r="76" spans="1:11" ht="39" customHeight="1">
      <c r="A76" s="80"/>
      <c r="B76" s="81" t="s">
        <v>44</v>
      </c>
      <c r="C76" s="130" t="s">
        <v>45</v>
      </c>
      <c r="D76" s="282"/>
      <c r="E76" s="552"/>
      <c r="F76" s="553"/>
      <c r="G76" s="552"/>
      <c r="H76" s="553"/>
      <c r="I76" s="552"/>
      <c r="J76" s="553"/>
      <c r="K76" s="47"/>
    </row>
    <row r="77" spans="1:11" ht="12.75">
      <c r="A77" s="47"/>
      <c r="B77" s="47"/>
      <c r="C77" s="47"/>
      <c r="D77" s="222"/>
      <c r="E77" s="47"/>
      <c r="F77" s="47"/>
      <c r="G77" s="47"/>
      <c r="H77" s="47"/>
      <c r="I77" s="47"/>
      <c r="J77" s="47"/>
      <c r="K77" s="47"/>
    </row>
    <row r="78" spans="1:11" ht="26.25" customHeight="1">
      <c r="A78" s="602" t="s">
        <v>240</v>
      </c>
      <c r="B78" s="602"/>
      <c r="C78" s="602"/>
      <c r="D78" s="602"/>
      <c r="E78" s="602"/>
      <c r="F78" s="602"/>
      <c r="G78" s="602"/>
      <c r="H78" s="602"/>
      <c r="I78" s="602"/>
      <c r="J78" s="602"/>
      <c r="K78" s="47"/>
    </row>
    <row r="79" spans="1:11" ht="12.75">
      <c r="A79" s="47"/>
      <c r="B79" s="47"/>
      <c r="C79" s="47"/>
      <c r="D79" s="47"/>
      <c r="E79" s="47"/>
      <c r="F79" s="47"/>
      <c r="G79" s="47"/>
      <c r="H79" s="47"/>
      <c r="I79" s="47"/>
      <c r="J79" s="47"/>
      <c r="K79" s="47"/>
    </row>
    <row r="80" spans="1:11" ht="12.75">
      <c r="A80" s="108" t="s">
        <v>314</v>
      </c>
      <c r="B80" s="47"/>
      <c r="C80" s="47"/>
      <c r="D80" s="47"/>
      <c r="E80" s="47"/>
      <c r="F80" s="47"/>
      <c r="G80" s="47"/>
      <c r="H80" s="47"/>
      <c r="I80" s="47"/>
      <c r="J80" s="47"/>
      <c r="K80" s="47"/>
    </row>
    <row r="81" spans="1:11" ht="12.75">
      <c r="A81" s="47" t="s">
        <v>46</v>
      </c>
      <c r="C81" s="47"/>
      <c r="D81" s="47"/>
      <c r="E81" s="47"/>
      <c r="F81" s="47"/>
      <c r="G81" s="47"/>
      <c r="H81" s="47"/>
      <c r="I81" s="47"/>
      <c r="J81" s="47"/>
      <c r="K81" s="47"/>
    </row>
    <row r="82" spans="1:11" ht="12.75">
      <c r="A82" s="47" t="s">
        <v>47</v>
      </c>
      <c r="C82" s="47"/>
      <c r="D82" s="47"/>
      <c r="E82" s="47"/>
      <c r="F82" s="47"/>
      <c r="G82" s="47"/>
      <c r="H82" s="47"/>
      <c r="I82" s="47"/>
      <c r="J82" s="47"/>
      <c r="K82" s="47"/>
    </row>
    <row r="83" spans="1:11" ht="12.75">
      <c r="A83" s="47" t="s">
        <v>48</v>
      </c>
      <c r="C83" s="47"/>
      <c r="D83" s="47"/>
      <c r="E83" s="47"/>
      <c r="F83" s="47"/>
      <c r="G83" s="47"/>
      <c r="H83" s="47"/>
      <c r="I83" s="47"/>
      <c r="J83" s="47"/>
      <c r="K83" s="47"/>
    </row>
    <row r="84" spans="1:11" ht="12.75">
      <c r="A84" s="47"/>
      <c r="B84" s="47"/>
      <c r="C84" s="47"/>
      <c r="D84" s="47"/>
      <c r="E84" s="47"/>
      <c r="F84" s="47"/>
      <c r="G84" s="47"/>
      <c r="H84" s="47"/>
      <c r="I84" s="47"/>
      <c r="J84" s="47"/>
      <c r="K84" s="47"/>
    </row>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password="A877" sheet="1" objects="1" scenarios="1"/>
  <mergeCells count="6">
    <mergeCell ref="A7:J7"/>
    <mergeCell ref="A9:J9"/>
    <mergeCell ref="A78:J78"/>
    <mergeCell ref="E12:F12"/>
    <mergeCell ref="G12:H12"/>
    <mergeCell ref="I12:J12"/>
  </mergeCells>
  <conditionalFormatting sqref="D15:J76">
    <cfRule type="expression" priority="1" dxfId="0" stopIfTrue="1">
      <formula>ISBLANK(D15)</formula>
    </cfRule>
  </conditionalFormatting>
  <conditionalFormatting sqref="E12:J12">
    <cfRule type="expression" priority="2" dxfId="0" stopIfTrue="1">
      <formula>ISBLANK(E12:F12)</formula>
    </cfRule>
  </conditionalFormatting>
  <dataValidations count="1">
    <dataValidation type="date" allowBlank="1" showInputMessage="1" showErrorMessage="1" prompt="Input date mm/dd/yyyy" sqref="E12:J12">
      <formula1>32874</formula1>
      <formula2>39600</formula2>
    </dataValidation>
  </dataValidations>
  <printOptions/>
  <pageMargins left="0.75" right="0.75" top="0.75" bottom="0.75" header="0.5" footer="0.5"/>
  <pageSetup fitToHeight="3" fitToWidth="1" horizontalDpi="600" verticalDpi="600" orientation="portrait" scale="66" r:id="rId2"/>
  <headerFooter alignWithMargins="0">
    <oddFooter>&amp;CPage &amp;P&amp;R&amp;9&amp;A</oddFooter>
  </headerFooter>
  <legacyDrawing r:id="rId1"/>
</worksheet>
</file>

<file path=xl/worksheets/sheet13.xml><?xml version="1.0" encoding="utf-8"?>
<worksheet xmlns="http://schemas.openxmlformats.org/spreadsheetml/2006/main" xmlns:r="http://schemas.openxmlformats.org/officeDocument/2006/relationships">
  <sheetPr codeName="Sheet12"/>
  <dimension ref="A1:BH49"/>
  <sheetViews>
    <sheetView showGridLines="0" workbookViewId="0" topLeftCell="A1">
      <selection activeCell="A13" sqref="A13"/>
    </sheetView>
  </sheetViews>
  <sheetFormatPr defaultColWidth="9.140625" defaultRowHeight="12.75" zeroHeight="1"/>
  <cols>
    <col min="1" max="1" width="12.28125" style="86" customWidth="1"/>
    <col min="2" max="2" width="24.28125" style="85" customWidth="1"/>
    <col min="3" max="18" width="12.57421875" style="85" customWidth="1"/>
    <col min="19" max="52" width="12.7109375" style="85" customWidth="1"/>
    <col min="53" max="53" width="3.140625" style="85" customWidth="1"/>
    <col min="54" max="55" width="9.140625" style="85" hidden="1" customWidth="1"/>
    <col min="56" max="56" width="22.00390625" style="85" hidden="1" customWidth="1"/>
    <col min="57" max="57" width="9.140625" style="85" hidden="1" customWidth="1"/>
    <col min="58" max="58" width="9.28125" style="85" hidden="1" customWidth="1"/>
    <col min="59" max="59" width="34.28125" style="85" hidden="1" customWidth="1"/>
    <col min="60" max="60" width="23.57421875" style="85" hidden="1" customWidth="1"/>
    <col min="61" max="16384" width="9.140625" style="85" hidden="1" customWidth="1"/>
  </cols>
  <sheetData>
    <row r="1" s="353" customFormat="1" ht="12" customHeight="1">
      <c r="A1" s="352"/>
    </row>
    <row r="2" s="353" customFormat="1" ht="32.25" customHeight="1">
      <c r="A2" s="352"/>
    </row>
    <row r="3" s="388" customFormat="1" ht="12" customHeight="1">
      <c r="A3" s="387"/>
    </row>
    <row r="4" spans="3:44" s="76" customFormat="1" ht="20.25">
      <c r="C4" s="63" t="s">
        <v>83</v>
      </c>
      <c r="D4" s="187"/>
      <c r="E4" s="187"/>
      <c r="F4" s="187"/>
      <c r="G4" s="18"/>
      <c r="H4" s="160"/>
      <c r="I4" s="160"/>
      <c r="J4" s="160"/>
      <c r="K4" s="160"/>
      <c r="L4" s="160"/>
      <c r="S4" s="63" t="str">
        <f>+C4</f>
        <v>Request for POS Proposal for The State of Maryland, Functional Area 2</v>
      </c>
      <c r="T4" s="187"/>
      <c r="U4" s="187"/>
      <c r="V4" s="187"/>
      <c r="W4" s="18"/>
      <c r="X4" s="160"/>
      <c r="Y4" s="160"/>
      <c r="Z4" s="160"/>
      <c r="AA4" s="160"/>
      <c r="AB4" s="160"/>
      <c r="AI4" s="63" t="str">
        <f>+C4</f>
        <v>Request for POS Proposal for The State of Maryland, Functional Area 2</v>
      </c>
      <c r="AJ4" s="187"/>
      <c r="AK4" s="187"/>
      <c r="AL4" s="187"/>
      <c r="AM4" s="18"/>
      <c r="AN4" s="160"/>
      <c r="AO4" s="160"/>
      <c r="AP4" s="160"/>
      <c r="AQ4" s="160"/>
      <c r="AR4" s="160"/>
    </row>
    <row r="5" spans="3:44" s="356" customFormat="1" ht="17.25">
      <c r="C5" s="357" t="s">
        <v>98</v>
      </c>
      <c r="D5" s="358"/>
      <c r="E5" s="358"/>
      <c r="F5" s="358"/>
      <c r="G5" s="359"/>
      <c r="H5" s="360"/>
      <c r="I5" s="360"/>
      <c r="J5" s="360"/>
      <c r="K5" s="360"/>
      <c r="L5" s="360"/>
      <c r="S5" s="357" t="str">
        <f>+C5</f>
        <v>Attachment P-10a: Hospital Utilization, Per Unit Allowable Charge and Distribution of Allowable Charges</v>
      </c>
      <c r="T5" s="358"/>
      <c r="U5" s="358"/>
      <c r="V5" s="358"/>
      <c r="W5" s="359"/>
      <c r="X5" s="360"/>
      <c r="Y5" s="360"/>
      <c r="Z5" s="360"/>
      <c r="AA5" s="360"/>
      <c r="AB5" s="360"/>
      <c r="AI5" s="357" t="str">
        <f>+C5</f>
        <v>Attachment P-10a: Hospital Utilization, Per Unit Allowable Charge and Distribution of Allowable Charges</v>
      </c>
      <c r="AJ5" s="358"/>
      <c r="AK5" s="358"/>
      <c r="AL5" s="358"/>
      <c r="AM5" s="359"/>
      <c r="AN5" s="360"/>
      <c r="AO5" s="360"/>
      <c r="AP5" s="360"/>
      <c r="AQ5" s="360"/>
      <c r="AR5" s="360"/>
    </row>
    <row r="6" spans="3:44" s="69" customFormat="1" ht="22.5">
      <c r="C6" s="30"/>
      <c r="D6" s="30"/>
      <c r="E6" s="30"/>
      <c r="F6" s="30"/>
      <c r="G6" s="15"/>
      <c r="H6" s="28"/>
      <c r="I6" s="28"/>
      <c r="J6" s="28"/>
      <c r="K6" s="28"/>
      <c r="L6" s="28"/>
      <c r="S6" s="30"/>
      <c r="T6" s="30"/>
      <c r="U6" s="30"/>
      <c r="V6" s="30"/>
      <c r="W6" s="15"/>
      <c r="X6" s="28"/>
      <c r="Y6" s="28"/>
      <c r="Z6" s="28"/>
      <c r="AA6" s="28"/>
      <c r="AB6" s="28"/>
      <c r="AI6" s="30"/>
      <c r="AJ6" s="30"/>
      <c r="AK6" s="30"/>
      <c r="AL6" s="30"/>
      <c r="AM6" s="15"/>
      <c r="AN6" s="28"/>
      <c r="AO6" s="28"/>
      <c r="AP6" s="28"/>
      <c r="AQ6" s="28"/>
      <c r="AR6" s="28"/>
    </row>
    <row r="7" spans="3:52" s="69" customFormat="1" ht="22.5">
      <c r="C7" s="612" t="str">
        <f>+RFP_no</f>
        <v>Solicitation No. F10B8200015</v>
      </c>
      <c r="D7" s="613"/>
      <c r="E7" s="613"/>
      <c r="F7" s="613"/>
      <c r="G7" s="613"/>
      <c r="H7" s="613"/>
      <c r="I7" s="613"/>
      <c r="J7" s="613"/>
      <c r="K7" s="613"/>
      <c r="L7" s="613"/>
      <c r="M7" s="613"/>
      <c r="N7" s="613"/>
      <c r="O7" s="613"/>
      <c r="P7" s="613"/>
      <c r="Q7" s="613"/>
      <c r="R7" s="614"/>
      <c r="S7" s="612" t="str">
        <f>+RFP_no</f>
        <v>Solicitation No. F10B8200015</v>
      </c>
      <c r="T7" s="613"/>
      <c r="U7" s="613"/>
      <c r="V7" s="613"/>
      <c r="W7" s="613"/>
      <c r="X7" s="613"/>
      <c r="Y7" s="613"/>
      <c r="Z7" s="613"/>
      <c r="AA7" s="613"/>
      <c r="AB7" s="613"/>
      <c r="AC7" s="613"/>
      <c r="AD7" s="613"/>
      <c r="AE7" s="613"/>
      <c r="AF7" s="613"/>
      <c r="AG7" s="613"/>
      <c r="AH7" s="614"/>
      <c r="AI7" s="612" t="str">
        <f>+RFP_no</f>
        <v>Solicitation No. F10B8200015</v>
      </c>
      <c r="AJ7" s="613"/>
      <c r="AK7" s="613"/>
      <c r="AL7" s="613"/>
      <c r="AM7" s="613"/>
      <c r="AN7" s="613"/>
      <c r="AO7" s="613"/>
      <c r="AP7" s="613"/>
      <c r="AQ7" s="613"/>
      <c r="AR7" s="613"/>
      <c r="AS7" s="613"/>
      <c r="AT7" s="613"/>
      <c r="AU7" s="613"/>
      <c r="AV7" s="613"/>
      <c r="AW7" s="613"/>
      <c r="AX7" s="613"/>
      <c r="AY7" s="613"/>
      <c r="AZ7" s="614"/>
    </row>
    <row r="8" spans="1:53" s="226" customFormat="1" ht="12.75" customHeight="1">
      <c r="A8" s="223"/>
      <c r="B8" s="224"/>
      <c r="C8" s="30"/>
      <c r="D8" s="30"/>
      <c r="E8" s="30"/>
      <c r="F8" s="30"/>
      <c r="G8" s="30"/>
      <c r="H8" s="30"/>
      <c r="I8" s="30"/>
      <c r="J8" s="30"/>
      <c r="K8" s="30"/>
      <c r="L8" s="30"/>
      <c r="M8" s="30"/>
      <c r="N8" s="30"/>
      <c r="O8" s="30"/>
      <c r="P8" s="30"/>
      <c r="Q8" s="30"/>
      <c r="R8" s="30"/>
      <c r="S8" s="225"/>
      <c r="T8" s="225"/>
      <c r="U8" s="225"/>
      <c r="V8" s="225"/>
      <c r="W8" s="225"/>
      <c r="X8" s="225"/>
      <c r="Y8" s="225"/>
      <c r="Z8" s="225"/>
      <c r="AA8" s="225"/>
      <c r="AB8" s="225"/>
      <c r="AC8" s="225"/>
      <c r="AD8" s="225"/>
      <c r="AE8" s="225"/>
      <c r="AF8" s="225"/>
      <c r="AG8" s="225"/>
      <c r="AH8" s="30"/>
      <c r="AI8" s="225"/>
      <c r="AJ8" s="225"/>
      <c r="AK8" s="225"/>
      <c r="AL8" s="225"/>
      <c r="AM8" s="225"/>
      <c r="AN8" s="225"/>
      <c r="AO8" s="225"/>
      <c r="AP8" s="225"/>
      <c r="AQ8" s="225"/>
      <c r="AR8" s="225"/>
      <c r="AS8" s="225"/>
      <c r="AT8" s="225"/>
      <c r="AU8" s="225"/>
      <c r="AV8" s="225"/>
      <c r="AW8" s="225"/>
      <c r="AX8" s="225"/>
      <c r="AY8" s="225"/>
      <c r="AZ8" s="225"/>
      <c r="BA8" s="224"/>
    </row>
    <row r="9" spans="1:53" ht="22.5">
      <c r="A9" s="223"/>
      <c r="B9" s="50"/>
      <c r="C9" s="31" t="s">
        <v>49</v>
      </c>
      <c r="D9" s="30"/>
      <c r="E9" s="30"/>
      <c r="F9" s="30"/>
      <c r="G9" s="30"/>
      <c r="H9" s="30"/>
      <c r="I9" s="30"/>
      <c r="J9" s="30"/>
      <c r="K9" s="30"/>
      <c r="L9" s="30"/>
      <c r="M9" s="30"/>
      <c r="N9" s="30"/>
      <c r="O9" s="30"/>
      <c r="P9" s="30"/>
      <c r="Q9" s="30"/>
      <c r="R9" s="31"/>
      <c r="S9" s="31" t="str">
        <f>+C9</f>
        <v>Inpatient, Excluding Maternity for Actives and Retirees Under Age 65</v>
      </c>
      <c r="T9" s="227"/>
      <c r="U9" s="227"/>
      <c r="V9" s="227"/>
      <c r="W9" s="227"/>
      <c r="X9" s="227"/>
      <c r="Y9" s="227"/>
      <c r="Z9" s="227"/>
      <c r="AA9" s="227"/>
      <c r="AB9" s="227"/>
      <c r="AC9" s="227"/>
      <c r="AD9" s="227"/>
      <c r="AE9" s="227"/>
      <c r="AF9" s="227"/>
      <c r="AG9" s="227"/>
      <c r="AH9" s="31"/>
      <c r="AI9" s="31" t="str">
        <f>+C9</f>
        <v>Inpatient, Excluding Maternity for Actives and Retirees Under Age 65</v>
      </c>
      <c r="AJ9" s="227"/>
      <c r="AK9" s="227"/>
      <c r="AL9" s="227"/>
      <c r="AM9" s="227"/>
      <c r="AN9" s="227"/>
      <c r="AO9" s="227"/>
      <c r="AP9" s="227"/>
      <c r="AQ9" s="227"/>
      <c r="AR9" s="227"/>
      <c r="AS9" s="227"/>
      <c r="AT9" s="227"/>
      <c r="AU9" s="227"/>
      <c r="AV9" s="227"/>
      <c r="AW9" s="227"/>
      <c r="AX9" s="227"/>
      <c r="AY9" s="227"/>
      <c r="AZ9" s="227"/>
      <c r="BA9" s="50"/>
    </row>
    <row r="10" spans="1:53" ht="10.5" customHeight="1">
      <c r="A10" s="223"/>
      <c r="B10" s="50"/>
      <c r="C10" s="31"/>
      <c r="D10" s="30"/>
      <c r="E10" s="30"/>
      <c r="F10" s="30"/>
      <c r="G10" s="30"/>
      <c r="H10" s="30"/>
      <c r="I10" s="30"/>
      <c r="J10" s="30"/>
      <c r="K10" s="30"/>
      <c r="L10" s="30"/>
      <c r="M10" s="30"/>
      <c r="N10" s="30"/>
      <c r="O10" s="30"/>
      <c r="P10" s="30"/>
      <c r="Q10" s="30"/>
      <c r="R10" s="31"/>
      <c r="S10" s="227"/>
      <c r="T10" s="227"/>
      <c r="U10" s="227"/>
      <c r="V10" s="227"/>
      <c r="W10" s="227"/>
      <c r="X10" s="227"/>
      <c r="Y10" s="227"/>
      <c r="Z10" s="227"/>
      <c r="AA10" s="227"/>
      <c r="AB10" s="227"/>
      <c r="AC10" s="227"/>
      <c r="AD10" s="227"/>
      <c r="AE10" s="227"/>
      <c r="AF10" s="227"/>
      <c r="AG10" s="227"/>
      <c r="AH10" s="31"/>
      <c r="AI10" s="227"/>
      <c r="AJ10" s="227"/>
      <c r="AK10" s="227"/>
      <c r="AL10" s="227"/>
      <c r="AM10" s="227"/>
      <c r="AN10" s="227"/>
      <c r="AO10" s="227"/>
      <c r="AP10" s="227"/>
      <c r="AQ10" s="227"/>
      <c r="AR10" s="227"/>
      <c r="AS10" s="227"/>
      <c r="AT10" s="227"/>
      <c r="AU10" s="227"/>
      <c r="AV10" s="227"/>
      <c r="AW10" s="227"/>
      <c r="AX10" s="227"/>
      <c r="AY10" s="227"/>
      <c r="AZ10" s="227"/>
      <c r="BA10" s="50"/>
    </row>
    <row r="11" spans="1:53" ht="22.5">
      <c r="A11" s="223"/>
      <c r="B11" s="50"/>
      <c r="C11" s="608" t="s">
        <v>50</v>
      </c>
      <c r="D11" s="609"/>
      <c r="E11" s="609"/>
      <c r="F11" s="609"/>
      <c r="G11" s="609"/>
      <c r="H11" s="609"/>
      <c r="I11" s="609"/>
      <c r="J11" s="609"/>
      <c r="K11" s="609"/>
      <c r="L11" s="609"/>
      <c r="M11" s="610"/>
      <c r="N11" s="611"/>
      <c r="O11" s="611"/>
      <c r="P11" s="223" t="s">
        <v>51</v>
      </c>
      <c r="Q11" s="30"/>
      <c r="R11" s="31"/>
      <c r="S11" s="227"/>
      <c r="T11" s="227"/>
      <c r="U11" s="227"/>
      <c r="V11" s="227"/>
      <c r="W11" s="227"/>
      <c r="X11" s="227"/>
      <c r="Y11" s="227"/>
      <c r="Z11" s="227"/>
      <c r="AA11" s="227"/>
      <c r="AB11" s="227"/>
      <c r="AC11" s="227"/>
      <c r="AD11" s="227"/>
      <c r="AE11" s="227"/>
      <c r="AF11" s="227"/>
      <c r="AG11" s="227"/>
      <c r="AH11" s="31"/>
      <c r="AI11" s="227"/>
      <c r="AJ11" s="227"/>
      <c r="AK11" s="227"/>
      <c r="AL11" s="227"/>
      <c r="AM11" s="227"/>
      <c r="AN11" s="227"/>
      <c r="AO11" s="227"/>
      <c r="AP11" s="227"/>
      <c r="AQ11" s="227"/>
      <c r="AR11" s="227"/>
      <c r="AS11" s="227"/>
      <c r="AT11" s="227"/>
      <c r="AU11" s="227"/>
      <c r="AV11" s="227"/>
      <c r="AW11" s="227"/>
      <c r="AX11" s="227"/>
      <c r="AY11" s="227"/>
      <c r="AZ11" s="227"/>
      <c r="BA11" s="50"/>
    </row>
    <row r="12" spans="1:53" ht="17.25">
      <c r="A12" s="47"/>
      <c r="B12" s="50"/>
      <c r="C12" s="16"/>
      <c r="D12" s="16"/>
      <c r="E12" s="16"/>
      <c r="F12" s="16"/>
      <c r="G12" s="16"/>
      <c r="H12" s="16"/>
      <c r="I12" s="16"/>
      <c r="J12" s="16"/>
      <c r="K12" s="50"/>
      <c r="L12" s="50"/>
      <c r="M12" s="50"/>
      <c r="N12" s="615"/>
      <c r="O12" s="616"/>
      <c r="P12" s="223" t="s">
        <v>52</v>
      </c>
      <c r="Q12" s="50"/>
      <c r="R12" s="33"/>
      <c r="S12" s="227"/>
      <c r="T12" s="227"/>
      <c r="U12" s="227"/>
      <c r="V12" s="227"/>
      <c r="W12" s="227"/>
      <c r="X12" s="227"/>
      <c r="Y12" s="227"/>
      <c r="Z12" s="227"/>
      <c r="AA12" s="227"/>
      <c r="AB12" s="227"/>
      <c r="AC12" s="227"/>
      <c r="AD12" s="227"/>
      <c r="AE12" s="227"/>
      <c r="AF12" s="227"/>
      <c r="AG12" s="227"/>
      <c r="AH12" s="49"/>
      <c r="AI12" s="50"/>
      <c r="AJ12" s="50"/>
      <c r="AK12" s="50"/>
      <c r="AL12" s="50"/>
      <c r="AM12" s="50"/>
      <c r="AN12" s="50"/>
      <c r="AO12" s="50"/>
      <c r="AP12" s="50"/>
      <c r="AQ12" s="50"/>
      <c r="AR12" s="50"/>
      <c r="AS12" s="50"/>
      <c r="AT12" s="50"/>
      <c r="AU12" s="50"/>
      <c r="AV12" s="50"/>
      <c r="AW12" s="50"/>
      <c r="AX12" s="50"/>
      <c r="AY12" s="50"/>
      <c r="AZ12" s="50"/>
      <c r="BA12" s="50"/>
    </row>
    <row r="13" spans="1:53" ht="11.25" customHeight="1">
      <c r="A13" s="47"/>
      <c r="B13" s="50"/>
      <c r="C13" s="16"/>
      <c r="D13" s="16"/>
      <c r="E13" s="16"/>
      <c r="F13" s="16"/>
      <c r="G13" s="16"/>
      <c r="H13" s="16"/>
      <c r="I13" s="16"/>
      <c r="J13" s="16"/>
      <c r="K13" s="50"/>
      <c r="L13" s="50"/>
      <c r="M13" s="50"/>
      <c r="N13" s="228"/>
      <c r="O13" s="228"/>
      <c r="P13" s="223"/>
      <c r="Q13" s="50"/>
      <c r="R13" s="33"/>
      <c r="S13" s="227"/>
      <c r="T13" s="227"/>
      <c r="U13" s="227"/>
      <c r="V13" s="227"/>
      <c r="W13" s="227"/>
      <c r="X13" s="227"/>
      <c r="Y13" s="227"/>
      <c r="Z13" s="227"/>
      <c r="AA13" s="227"/>
      <c r="AB13" s="227"/>
      <c r="AC13" s="227"/>
      <c r="AD13" s="227"/>
      <c r="AE13" s="227"/>
      <c r="AF13" s="227"/>
      <c r="AG13" s="227"/>
      <c r="AH13" s="49"/>
      <c r="AI13" s="50"/>
      <c r="AJ13" s="50"/>
      <c r="AK13" s="50"/>
      <c r="AL13" s="50"/>
      <c r="AM13" s="50"/>
      <c r="AN13" s="50"/>
      <c r="AO13" s="50"/>
      <c r="AP13" s="50"/>
      <c r="AQ13" s="50"/>
      <c r="AR13" s="50"/>
      <c r="AS13" s="50"/>
      <c r="AT13" s="50"/>
      <c r="AU13" s="50"/>
      <c r="AV13" s="50"/>
      <c r="AW13" s="50"/>
      <c r="AX13" s="50"/>
      <c r="AY13" s="50"/>
      <c r="AZ13" s="50"/>
      <c r="BA13" s="50"/>
    </row>
    <row r="14" spans="1:53" ht="63.75" customHeight="1">
      <c r="A14" s="47"/>
      <c r="B14" s="50"/>
      <c r="C14" s="600" t="s">
        <v>18</v>
      </c>
      <c r="D14" s="600"/>
      <c r="E14" s="600"/>
      <c r="F14" s="600"/>
      <c r="G14" s="600"/>
      <c r="H14" s="600"/>
      <c r="I14" s="600"/>
      <c r="J14" s="600"/>
      <c r="K14" s="600"/>
      <c r="L14" s="600"/>
      <c r="M14" s="600"/>
      <c r="N14" s="600"/>
      <c r="O14" s="600"/>
      <c r="P14" s="600"/>
      <c r="Q14" s="600"/>
      <c r="R14" s="600"/>
      <c r="S14" s="600" t="s">
        <v>18</v>
      </c>
      <c r="T14" s="600"/>
      <c r="U14" s="600"/>
      <c r="V14" s="600"/>
      <c r="W14" s="600"/>
      <c r="X14" s="600"/>
      <c r="Y14" s="600"/>
      <c r="Z14" s="600"/>
      <c r="AA14" s="600"/>
      <c r="AB14" s="600"/>
      <c r="AC14" s="600"/>
      <c r="AD14" s="600"/>
      <c r="AE14" s="600"/>
      <c r="AF14" s="600"/>
      <c r="AG14" s="600"/>
      <c r="AH14" s="600"/>
      <c r="AI14" s="600" t="s">
        <v>18</v>
      </c>
      <c r="AJ14" s="600"/>
      <c r="AK14" s="600"/>
      <c r="AL14" s="600"/>
      <c r="AM14" s="600"/>
      <c r="AN14" s="600"/>
      <c r="AO14" s="600"/>
      <c r="AP14" s="600"/>
      <c r="AQ14" s="600"/>
      <c r="AR14" s="600"/>
      <c r="AS14" s="600"/>
      <c r="AT14" s="600"/>
      <c r="AU14" s="600"/>
      <c r="AV14" s="600"/>
      <c r="AW14" s="600"/>
      <c r="AX14" s="600"/>
      <c r="AY14" s="600"/>
      <c r="AZ14" s="600"/>
      <c r="BA14" s="50"/>
    </row>
    <row r="15" spans="1:52" ht="15">
      <c r="A15" s="51"/>
      <c r="B15" s="50"/>
      <c r="C15" s="361" t="s">
        <v>53</v>
      </c>
      <c r="D15" s="362"/>
      <c r="E15" s="362"/>
      <c r="F15" s="362"/>
      <c r="G15" s="362"/>
      <c r="H15" s="362"/>
      <c r="I15" s="362"/>
      <c r="J15" s="362"/>
      <c r="K15" s="362"/>
      <c r="L15" s="362"/>
      <c r="M15" s="362"/>
      <c r="N15" s="362"/>
      <c r="O15" s="362"/>
      <c r="P15" s="362"/>
      <c r="Q15" s="362"/>
      <c r="R15" s="363"/>
      <c r="S15" s="361" t="s">
        <v>53</v>
      </c>
      <c r="T15" s="362"/>
      <c r="U15" s="362"/>
      <c r="V15" s="362"/>
      <c r="W15" s="362"/>
      <c r="X15" s="362"/>
      <c r="Y15" s="362"/>
      <c r="Z15" s="362"/>
      <c r="AA15" s="362"/>
      <c r="AB15" s="362"/>
      <c r="AC15" s="362"/>
      <c r="AD15" s="362"/>
      <c r="AE15" s="362"/>
      <c r="AF15" s="362"/>
      <c r="AG15" s="362"/>
      <c r="AH15" s="362"/>
      <c r="AI15" s="361" t="s">
        <v>53</v>
      </c>
      <c r="AJ15" s="362"/>
      <c r="AK15" s="362"/>
      <c r="AL15" s="362"/>
      <c r="AM15" s="362"/>
      <c r="AN15" s="362"/>
      <c r="AO15" s="362"/>
      <c r="AP15" s="362"/>
      <c r="AQ15" s="362"/>
      <c r="AR15" s="362"/>
      <c r="AS15" s="362"/>
      <c r="AT15" s="362"/>
      <c r="AU15" s="362"/>
      <c r="AV15" s="362"/>
      <c r="AW15" s="362"/>
      <c r="AX15" s="362"/>
      <c r="AY15" s="362"/>
      <c r="AZ15" s="363"/>
    </row>
    <row r="16" spans="1:53" ht="52.5">
      <c r="A16" s="51"/>
      <c r="B16" s="50"/>
      <c r="C16" s="229" t="s">
        <v>54</v>
      </c>
      <c r="D16" s="229" t="s">
        <v>55</v>
      </c>
      <c r="E16" s="229" t="s">
        <v>56</v>
      </c>
      <c r="F16" s="229" t="s">
        <v>57</v>
      </c>
      <c r="G16" s="229" t="s">
        <v>58</v>
      </c>
      <c r="H16" s="229" t="s">
        <v>59</v>
      </c>
      <c r="I16" s="229" t="s">
        <v>60</v>
      </c>
      <c r="J16" s="229" t="s">
        <v>61</v>
      </c>
      <c r="K16" s="229" t="s">
        <v>62</v>
      </c>
      <c r="L16" s="229" t="s">
        <v>63</v>
      </c>
      <c r="M16" s="229" t="s">
        <v>64</v>
      </c>
      <c r="N16" s="229" t="s">
        <v>65</v>
      </c>
      <c r="O16" s="229" t="s">
        <v>66</v>
      </c>
      <c r="P16" s="229" t="s">
        <v>67</v>
      </c>
      <c r="Q16" s="229" t="s">
        <v>68</v>
      </c>
      <c r="R16" s="229" t="s">
        <v>69</v>
      </c>
      <c r="S16" s="229" t="s">
        <v>70</v>
      </c>
      <c r="T16" s="229" t="s">
        <v>71</v>
      </c>
      <c r="U16" s="229" t="s">
        <v>72</v>
      </c>
      <c r="V16" s="229" t="s">
        <v>73</v>
      </c>
      <c r="W16" s="229" t="s">
        <v>74</v>
      </c>
      <c r="X16" s="229" t="s">
        <v>75</v>
      </c>
      <c r="Y16" s="229" t="s">
        <v>76</v>
      </c>
      <c r="Z16" s="229" t="s">
        <v>77</v>
      </c>
      <c r="AA16" s="229" t="s">
        <v>78</v>
      </c>
      <c r="AB16" s="229" t="s">
        <v>79</v>
      </c>
      <c r="AC16" s="229" t="s">
        <v>80</v>
      </c>
      <c r="AD16" s="229" t="s">
        <v>81</v>
      </c>
      <c r="AE16" s="229" t="s">
        <v>82</v>
      </c>
      <c r="AF16" s="229" t="s">
        <v>100</v>
      </c>
      <c r="AG16" s="229" t="s">
        <v>101</v>
      </c>
      <c r="AH16" s="229" t="s">
        <v>102</v>
      </c>
      <c r="AI16" s="230" t="s">
        <v>103</v>
      </c>
      <c r="AJ16" s="230" t="s">
        <v>104</v>
      </c>
      <c r="AK16" s="230" t="s">
        <v>238</v>
      </c>
      <c r="AL16" s="230" t="s">
        <v>105</v>
      </c>
      <c r="AM16" s="230" t="s">
        <v>106</v>
      </c>
      <c r="AN16" s="230" t="s">
        <v>107</v>
      </c>
      <c r="AO16" s="230" t="s">
        <v>108</v>
      </c>
      <c r="AP16" s="230" t="s">
        <v>109</v>
      </c>
      <c r="AQ16" s="230" t="s">
        <v>110</v>
      </c>
      <c r="AR16" s="230" t="s">
        <v>111</v>
      </c>
      <c r="AS16" s="230" t="s">
        <v>112</v>
      </c>
      <c r="AT16" s="230" t="s">
        <v>113</v>
      </c>
      <c r="AU16" s="230" t="s">
        <v>114</v>
      </c>
      <c r="AV16" s="230" t="s">
        <v>115</v>
      </c>
      <c r="AW16" s="230" t="s">
        <v>116</v>
      </c>
      <c r="AX16" s="230" t="s">
        <v>117</v>
      </c>
      <c r="AY16" s="230" t="s">
        <v>118</v>
      </c>
      <c r="AZ16" s="230" t="s">
        <v>354</v>
      </c>
      <c r="BA16" s="50"/>
    </row>
    <row r="17" spans="1:53" ht="13.5" thickBot="1">
      <c r="A17" s="51"/>
      <c r="B17" s="52" t="s">
        <v>119</v>
      </c>
      <c r="C17" s="364" t="s">
        <v>265</v>
      </c>
      <c r="D17" s="364" t="s">
        <v>265</v>
      </c>
      <c r="E17" s="364" t="s">
        <v>265</v>
      </c>
      <c r="F17" s="364" t="s">
        <v>265</v>
      </c>
      <c r="G17" s="364" t="s">
        <v>265</v>
      </c>
      <c r="H17" s="364" t="s">
        <v>265</v>
      </c>
      <c r="I17" s="364" t="s">
        <v>265</v>
      </c>
      <c r="J17" s="364" t="s">
        <v>265</v>
      </c>
      <c r="K17" s="364" t="s">
        <v>265</v>
      </c>
      <c r="L17" s="364" t="s">
        <v>265</v>
      </c>
      <c r="M17" s="364" t="s">
        <v>265</v>
      </c>
      <c r="N17" s="364" t="s">
        <v>265</v>
      </c>
      <c r="O17" s="364" t="s">
        <v>265</v>
      </c>
      <c r="P17" s="364" t="s">
        <v>265</v>
      </c>
      <c r="Q17" s="364" t="s">
        <v>265</v>
      </c>
      <c r="R17" s="364" t="s">
        <v>265</v>
      </c>
      <c r="S17" s="364" t="s">
        <v>265</v>
      </c>
      <c r="T17" s="364" t="s">
        <v>265</v>
      </c>
      <c r="U17" s="364" t="s">
        <v>265</v>
      </c>
      <c r="V17" s="364" t="s">
        <v>265</v>
      </c>
      <c r="W17" s="364" t="s">
        <v>265</v>
      </c>
      <c r="X17" s="364" t="s">
        <v>265</v>
      </c>
      <c r="Y17" s="364" t="s">
        <v>265</v>
      </c>
      <c r="Z17" s="364" t="s">
        <v>265</v>
      </c>
      <c r="AA17" s="364" t="s">
        <v>265</v>
      </c>
      <c r="AB17" s="364" t="s">
        <v>265</v>
      </c>
      <c r="AC17" s="364" t="s">
        <v>265</v>
      </c>
      <c r="AD17" s="364" t="s">
        <v>265</v>
      </c>
      <c r="AE17" s="364" t="s">
        <v>265</v>
      </c>
      <c r="AF17" s="364" t="s">
        <v>265</v>
      </c>
      <c r="AG17" s="364" t="s">
        <v>265</v>
      </c>
      <c r="AH17" s="364" t="s">
        <v>265</v>
      </c>
      <c r="AI17" s="364" t="s">
        <v>265</v>
      </c>
      <c r="AJ17" s="364" t="s">
        <v>265</v>
      </c>
      <c r="AK17" s="364" t="s">
        <v>265</v>
      </c>
      <c r="AL17" s="364" t="s">
        <v>265</v>
      </c>
      <c r="AM17" s="364" t="s">
        <v>265</v>
      </c>
      <c r="AN17" s="364" t="s">
        <v>265</v>
      </c>
      <c r="AO17" s="364" t="s">
        <v>265</v>
      </c>
      <c r="AP17" s="364" t="s">
        <v>265</v>
      </c>
      <c r="AQ17" s="364" t="s">
        <v>265</v>
      </c>
      <c r="AR17" s="364" t="s">
        <v>265</v>
      </c>
      <c r="AS17" s="364" t="s">
        <v>265</v>
      </c>
      <c r="AT17" s="364" t="s">
        <v>265</v>
      </c>
      <c r="AU17" s="364" t="s">
        <v>265</v>
      </c>
      <c r="AV17" s="364" t="s">
        <v>265</v>
      </c>
      <c r="AW17" s="364" t="s">
        <v>265</v>
      </c>
      <c r="AX17" s="364" t="s">
        <v>265</v>
      </c>
      <c r="AY17" s="364" t="s">
        <v>265</v>
      </c>
      <c r="AZ17" s="364" t="s">
        <v>265</v>
      </c>
      <c r="BA17" s="50"/>
    </row>
    <row r="18" spans="1:60" ht="13.5">
      <c r="A18" s="51"/>
      <c r="B18" s="53" t="s">
        <v>120</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0"/>
      <c r="BC18" s="231">
        <f>+SUM(C18:AZ18)</f>
        <v>0</v>
      </c>
      <c r="BD18" s="232"/>
      <c r="BE18" s="232"/>
      <c r="BF18" s="232"/>
      <c r="BG18" s="232"/>
      <c r="BH18" s="233"/>
    </row>
    <row r="19" spans="1:60" ht="14.25" thickBot="1">
      <c r="A19" s="51"/>
      <c r="B19" s="53" t="s">
        <v>121</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0"/>
      <c r="BC19" s="234">
        <f>+SUM(C19:AZ19)</f>
        <v>0</v>
      </c>
      <c r="BD19" s="133"/>
      <c r="BE19" s="133"/>
      <c r="BF19" s="133"/>
      <c r="BG19" s="133"/>
      <c r="BH19" s="235"/>
    </row>
    <row r="20" spans="1:60" ht="14.25" thickBot="1">
      <c r="A20" s="51"/>
      <c r="B20" s="53" t="s">
        <v>243</v>
      </c>
      <c r="C20" s="285"/>
      <c r="D20" s="285"/>
      <c r="E20" s="285"/>
      <c r="F20" s="285"/>
      <c r="G20" s="285"/>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c r="AX20" s="285"/>
      <c r="AY20" s="285"/>
      <c r="AZ20" s="285"/>
      <c r="BA20" s="50"/>
      <c r="BC20" s="234">
        <f>+SUM(C20:AZ20)</f>
        <v>0</v>
      </c>
      <c r="BD20" s="236" t="s">
        <v>245</v>
      </c>
      <c r="BE20" s="237" t="s">
        <v>246</v>
      </c>
      <c r="BF20" s="238" t="s">
        <v>247</v>
      </c>
      <c r="BG20" s="238" t="s">
        <v>248</v>
      </c>
      <c r="BH20" s="239" t="s">
        <v>249</v>
      </c>
    </row>
    <row r="21" spans="1:60" s="242" customFormat="1" ht="15" customHeight="1">
      <c r="A21" s="365"/>
      <c r="B21" s="240" t="s">
        <v>99</v>
      </c>
      <c r="C21" s="286"/>
      <c r="D21" s="286"/>
      <c r="E21" s="286"/>
      <c r="F21" s="286"/>
      <c r="G21" s="286"/>
      <c r="H21" s="286"/>
      <c r="I21" s="286"/>
      <c r="J21" s="286"/>
      <c r="K21" s="286"/>
      <c r="L21" s="286"/>
      <c r="M21" s="286"/>
      <c r="N21" s="286"/>
      <c r="O21" s="286"/>
      <c r="P21" s="286"/>
      <c r="Q21" s="286"/>
      <c r="R21" s="286"/>
      <c r="S21" s="286"/>
      <c r="T21" s="286"/>
      <c r="U21" s="286"/>
      <c r="V21" s="286"/>
      <c r="W21" s="286"/>
      <c r="X21" s="286"/>
      <c r="Y21" s="286"/>
      <c r="Z21" s="286"/>
      <c r="AA21" s="286"/>
      <c r="AB21" s="286"/>
      <c r="AC21" s="286"/>
      <c r="AD21" s="286"/>
      <c r="AE21" s="286"/>
      <c r="AF21" s="286"/>
      <c r="AG21" s="286"/>
      <c r="AH21" s="286"/>
      <c r="AI21" s="286"/>
      <c r="AJ21" s="286"/>
      <c r="AK21" s="286"/>
      <c r="AL21" s="286"/>
      <c r="AM21" s="286"/>
      <c r="AN21" s="286"/>
      <c r="AO21" s="286"/>
      <c r="AP21" s="286"/>
      <c r="AQ21" s="286"/>
      <c r="AR21" s="286"/>
      <c r="AS21" s="286"/>
      <c r="AT21" s="286"/>
      <c r="AU21" s="286"/>
      <c r="AV21" s="286"/>
      <c r="AW21" s="286"/>
      <c r="AX21" s="286"/>
      <c r="AY21" s="286"/>
      <c r="AZ21" s="286"/>
      <c r="BA21" s="241"/>
      <c r="BC21" s="243"/>
      <c r="BD21" s="243" t="str">
        <f>+B21</f>
        <v>Allegany County</v>
      </c>
      <c r="BE21" s="244">
        <v>0</v>
      </c>
      <c r="BF21" s="245">
        <f>+SUM(C21:AZ21)</f>
        <v>0</v>
      </c>
      <c r="BG21" s="246">
        <f>+SUMPRODUCT(C21:AZ21,$C$20:$AZ$20)/IF(BF21=0,1,BF21)</f>
        <v>0</v>
      </c>
      <c r="BH21" s="247">
        <f>+BG21*BF21</f>
        <v>0</v>
      </c>
    </row>
    <row r="22" spans="1:60" s="242" customFormat="1" ht="15" customHeight="1">
      <c r="A22" s="605" t="s">
        <v>322</v>
      </c>
      <c r="B22" s="248" t="s">
        <v>331</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241"/>
      <c r="BC22" s="243"/>
      <c r="BD22" s="243" t="str">
        <f aca="true" t="shared" si="0" ref="BD22:BD46">+B22</f>
        <v>Anne Arundel County</v>
      </c>
      <c r="BE22" s="244">
        <v>0</v>
      </c>
      <c r="BF22" s="245">
        <f aca="true" t="shared" si="1" ref="BF22:BF46">+SUM(C22:AZ22)</f>
        <v>0</v>
      </c>
      <c r="BG22" s="246">
        <f aca="true" t="shared" si="2" ref="BG22:BG46">+SUMPRODUCT(C22:AZ22,$C$20:$AZ$20)/IF(BF22=0,1,BF22)</f>
        <v>0</v>
      </c>
      <c r="BH22" s="247">
        <f aca="true" t="shared" si="3" ref="BH22:BH46">+BG22*BF22</f>
        <v>0</v>
      </c>
    </row>
    <row r="23" spans="1:60" s="242" customFormat="1" ht="15" customHeight="1">
      <c r="A23" s="606"/>
      <c r="B23" s="248" t="s">
        <v>332</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241"/>
      <c r="BC23" s="243"/>
      <c r="BD23" s="243" t="str">
        <f t="shared" si="0"/>
        <v>Baltimore City</v>
      </c>
      <c r="BE23" s="244">
        <v>0</v>
      </c>
      <c r="BF23" s="245">
        <f t="shared" si="1"/>
        <v>0</v>
      </c>
      <c r="BG23" s="246">
        <f t="shared" si="2"/>
        <v>0</v>
      </c>
      <c r="BH23" s="247">
        <f t="shared" si="3"/>
        <v>0</v>
      </c>
    </row>
    <row r="24" spans="1:60" s="242" customFormat="1" ht="15" customHeight="1">
      <c r="A24" s="606"/>
      <c r="B24" s="248" t="s">
        <v>333</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241"/>
      <c r="BC24" s="243"/>
      <c r="BD24" s="243" t="str">
        <f t="shared" si="0"/>
        <v>Baltimore County</v>
      </c>
      <c r="BE24" s="244">
        <v>0</v>
      </c>
      <c r="BF24" s="245">
        <f t="shared" si="1"/>
        <v>0</v>
      </c>
      <c r="BG24" s="246">
        <f t="shared" si="2"/>
        <v>0</v>
      </c>
      <c r="BH24" s="247">
        <f t="shared" si="3"/>
        <v>0</v>
      </c>
    </row>
    <row r="25" spans="1:60" s="242" customFormat="1" ht="15" customHeight="1">
      <c r="A25" s="606"/>
      <c r="B25" s="248" t="s">
        <v>334</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241"/>
      <c r="BC25" s="243"/>
      <c r="BD25" s="243" t="str">
        <f t="shared" si="0"/>
        <v>Calvert County</v>
      </c>
      <c r="BE25" s="244">
        <v>0</v>
      </c>
      <c r="BF25" s="245">
        <f t="shared" si="1"/>
        <v>0</v>
      </c>
      <c r="BG25" s="246">
        <f t="shared" si="2"/>
        <v>0</v>
      </c>
      <c r="BH25" s="247">
        <f t="shared" si="3"/>
        <v>0</v>
      </c>
    </row>
    <row r="26" spans="1:60" s="242" customFormat="1" ht="15" customHeight="1">
      <c r="A26" s="606"/>
      <c r="B26" s="248" t="s">
        <v>335</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241"/>
      <c r="BC26" s="243"/>
      <c r="BD26" s="243" t="str">
        <f t="shared" si="0"/>
        <v>Caroline County</v>
      </c>
      <c r="BE26" s="244">
        <v>0</v>
      </c>
      <c r="BF26" s="245">
        <f t="shared" si="1"/>
        <v>0</v>
      </c>
      <c r="BG26" s="246">
        <f t="shared" si="2"/>
        <v>0</v>
      </c>
      <c r="BH26" s="247">
        <f t="shared" si="3"/>
        <v>0</v>
      </c>
    </row>
    <row r="27" spans="1:60" s="242" customFormat="1" ht="15" customHeight="1">
      <c r="A27" s="606"/>
      <c r="B27" s="248" t="s">
        <v>336</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241"/>
      <c r="BC27" s="243"/>
      <c r="BD27" s="243" t="str">
        <f t="shared" si="0"/>
        <v>Carroll County</v>
      </c>
      <c r="BE27" s="244">
        <v>0</v>
      </c>
      <c r="BF27" s="245">
        <f t="shared" si="1"/>
        <v>0</v>
      </c>
      <c r="BG27" s="246">
        <f t="shared" si="2"/>
        <v>0</v>
      </c>
      <c r="BH27" s="247">
        <f t="shared" si="3"/>
        <v>0</v>
      </c>
    </row>
    <row r="28" spans="1:60" s="242" customFormat="1" ht="15" customHeight="1">
      <c r="A28" s="606"/>
      <c r="B28" s="248" t="s">
        <v>337</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241"/>
      <c r="BC28" s="243"/>
      <c r="BD28" s="243" t="str">
        <f t="shared" si="0"/>
        <v>Cecil County</v>
      </c>
      <c r="BE28" s="244">
        <v>0</v>
      </c>
      <c r="BF28" s="245">
        <f t="shared" si="1"/>
        <v>0</v>
      </c>
      <c r="BG28" s="246">
        <f t="shared" si="2"/>
        <v>0</v>
      </c>
      <c r="BH28" s="247">
        <f t="shared" si="3"/>
        <v>0</v>
      </c>
    </row>
    <row r="29" spans="1:60" s="242" customFormat="1" ht="15" customHeight="1">
      <c r="A29" s="606"/>
      <c r="B29" s="248" t="s">
        <v>338</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241"/>
      <c r="BC29" s="243"/>
      <c r="BD29" s="243" t="str">
        <f t="shared" si="0"/>
        <v>Charles County</v>
      </c>
      <c r="BE29" s="244">
        <v>0</v>
      </c>
      <c r="BF29" s="245">
        <f t="shared" si="1"/>
        <v>0</v>
      </c>
      <c r="BG29" s="246">
        <f t="shared" si="2"/>
        <v>0</v>
      </c>
      <c r="BH29" s="247">
        <f t="shared" si="3"/>
        <v>0</v>
      </c>
    </row>
    <row r="30" spans="1:60" s="242" customFormat="1" ht="15" customHeight="1">
      <c r="A30" s="606"/>
      <c r="B30" s="248" t="s">
        <v>339</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241"/>
      <c r="BC30" s="243"/>
      <c r="BD30" s="243" t="str">
        <f t="shared" si="0"/>
        <v>District of Columbia</v>
      </c>
      <c r="BE30" s="244">
        <v>0</v>
      </c>
      <c r="BF30" s="245">
        <f t="shared" si="1"/>
        <v>0</v>
      </c>
      <c r="BG30" s="246">
        <f t="shared" si="2"/>
        <v>0</v>
      </c>
      <c r="BH30" s="247">
        <f t="shared" si="3"/>
        <v>0</v>
      </c>
    </row>
    <row r="31" spans="1:60" s="242" customFormat="1" ht="15" customHeight="1">
      <c r="A31" s="606"/>
      <c r="B31" s="248" t="s">
        <v>340</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241"/>
      <c r="BC31" s="243"/>
      <c r="BD31" s="243" t="str">
        <f t="shared" si="0"/>
        <v>Dorchester County</v>
      </c>
      <c r="BE31" s="244">
        <v>0</v>
      </c>
      <c r="BF31" s="245">
        <f t="shared" si="1"/>
        <v>0</v>
      </c>
      <c r="BG31" s="246">
        <f t="shared" si="2"/>
        <v>0</v>
      </c>
      <c r="BH31" s="247">
        <f t="shared" si="3"/>
        <v>0</v>
      </c>
    </row>
    <row r="32" spans="1:60" s="242" customFormat="1" ht="15" customHeight="1">
      <c r="A32" s="606"/>
      <c r="B32" s="248" t="s">
        <v>341</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241"/>
      <c r="BC32" s="243"/>
      <c r="BD32" s="243" t="str">
        <f t="shared" si="0"/>
        <v>Frederick County</v>
      </c>
      <c r="BE32" s="244">
        <v>0</v>
      </c>
      <c r="BF32" s="245">
        <f t="shared" si="1"/>
        <v>0</v>
      </c>
      <c r="BG32" s="246">
        <f t="shared" si="2"/>
        <v>0</v>
      </c>
      <c r="BH32" s="247">
        <f t="shared" si="3"/>
        <v>0</v>
      </c>
    </row>
    <row r="33" spans="1:60" s="242" customFormat="1" ht="15" customHeight="1">
      <c r="A33" s="606"/>
      <c r="B33" s="248" t="s">
        <v>342</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241"/>
      <c r="BC33" s="243"/>
      <c r="BD33" s="243" t="str">
        <f t="shared" si="0"/>
        <v>Garrett County</v>
      </c>
      <c r="BE33" s="244">
        <v>0</v>
      </c>
      <c r="BF33" s="245">
        <f t="shared" si="1"/>
        <v>0</v>
      </c>
      <c r="BG33" s="246">
        <f t="shared" si="2"/>
        <v>0</v>
      </c>
      <c r="BH33" s="247">
        <f t="shared" si="3"/>
        <v>0</v>
      </c>
    </row>
    <row r="34" spans="1:60" s="242" customFormat="1" ht="15" customHeight="1">
      <c r="A34" s="606"/>
      <c r="B34" s="248" t="s">
        <v>343</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241"/>
      <c r="BC34" s="243"/>
      <c r="BD34" s="243" t="str">
        <f t="shared" si="0"/>
        <v>Harford County</v>
      </c>
      <c r="BE34" s="244">
        <v>0</v>
      </c>
      <c r="BF34" s="245">
        <f t="shared" si="1"/>
        <v>0</v>
      </c>
      <c r="BG34" s="246">
        <f t="shared" si="2"/>
        <v>0</v>
      </c>
      <c r="BH34" s="247">
        <f t="shared" si="3"/>
        <v>0</v>
      </c>
    </row>
    <row r="35" spans="1:60" s="242" customFormat="1" ht="15" customHeight="1">
      <c r="A35" s="606"/>
      <c r="B35" s="248" t="s">
        <v>344</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241"/>
      <c r="BC35" s="243"/>
      <c r="BD35" s="243" t="str">
        <f t="shared" si="0"/>
        <v>Howard County</v>
      </c>
      <c r="BE35" s="244">
        <v>0</v>
      </c>
      <c r="BF35" s="245">
        <f t="shared" si="1"/>
        <v>0</v>
      </c>
      <c r="BG35" s="246">
        <f t="shared" si="2"/>
        <v>0</v>
      </c>
      <c r="BH35" s="247">
        <f t="shared" si="3"/>
        <v>0</v>
      </c>
    </row>
    <row r="36" spans="1:60" s="242" customFormat="1" ht="15" customHeight="1">
      <c r="A36" s="606"/>
      <c r="B36" s="248" t="s">
        <v>345</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241"/>
      <c r="BC36" s="243"/>
      <c r="BD36" s="243" t="str">
        <f t="shared" si="0"/>
        <v>Kent County</v>
      </c>
      <c r="BE36" s="244">
        <v>0</v>
      </c>
      <c r="BF36" s="245">
        <f t="shared" si="1"/>
        <v>0</v>
      </c>
      <c r="BG36" s="246">
        <f t="shared" si="2"/>
        <v>0</v>
      </c>
      <c r="BH36" s="247">
        <f t="shared" si="3"/>
        <v>0</v>
      </c>
    </row>
    <row r="37" spans="1:60" s="242" customFormat="1" ht="15" customHeight="1">
      <c r="A37" s="606"/>
      <c r="B37" s="248" t="s">
        <v>346</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241"/>
      <c r="BC37" s="243"/>
      <c r="BD37" s="243" t="str">
        <f t="shared" si="0"/>
        <v>Montgomery County</v>
      </c>
      <c r="BE37" s="244">
        <v>0</v>
      </c>
      <c r="BF37" s="245">
        <f t="shared" si="1"/>
        <v>0</v>
      </c>
      <c r="BG37" s="246">
        <f t="shared" si="2"/>
        <v>0</v>
      </c>
      <c r="BH37" s="247">
        <f t="shared" si="3"/>
        <v>0</v>
      </c>
    </row>
    <row r="38" spans="1:60" s="242" customFormat="1" ht="15" customHeight="1">
      <c r="A38" s="606"/>
      <c r="B38" s="248" t="s">
        <v>347</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241"/>
      <c r="BC38" s="243"/>
      <c r="BD38" s="243" t="str">
        <f t="shared" si="0"/>
        <v>Prince George's County</v>
      </c>
      <c r="BE38" s="244">
        <v>0</v>
      </c>
      <c r="BF38" s="245">
        <f t="shared" si="1"/>
        <v>0</v>
      </c>
      <c r="BG38" s="246">
        <f t="shared" si="2"/>
        <v>0</v>
      </c>
      <c r="BH38" s="247">
        <f t="shared" si="3"/>
        <v>0</v>
      </c>
    </row>
    <row r="39" spans="1:60" s="242" customFormat="1" ht="15" customHeight="1">
      <c r="A39" s="606"/>
      <c r="B39" s="248" t="s">
        <v>348</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241"/>
      <c r="BC39" s="243"/>
      <c r="BD39" s="243" t="str">
        <f t="shared" si="0"/>
        <v>Queen Anne's County</v>
      </c>
      <c r="BE39" s="244">
        <v>0</v>
      </c>
      <c r="BF39" s="245">
        <f t="shared" si="1"/>
        <v>0</v>
      </c>
      <c r="BG39" s="246">
        <f t="shared" si="2"/>
        <v>0</v>
      </c>
      <c r="BH39" s="247">
        <f t="shared" si="3"/>
        <v>0</v>
      </c>
    </row>
    <row r="40" spans="1:60" s="242" customFormat="1" ht="15" customHeight="1">
      <c r="A40" s="606"/>
      <c r="B40" s="248" t="s">
        <v>349</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241"/>
      <c r="BC40" s="243"/>
      <c r="BD40" s="243" t="str">
        <f t="shared" si="0"/>
        <v>Somerset County</v>
      </c>
      <c r="BE40" s="244">
        <v>0</v>
      </c>
      <c r="BF40" s="245">
        <f t="shared" si="1"/>
        <v>0</v>
      </c>
      <c r="BG40" s="246">
        <f t="shared" si="2"/>
        <v>0</v>
      </c>
      <c r="BH40" s="247">
        <f t="shared" si="3"/>
        <v>0</v>
      </c>
    </row>
    <row r="41" spans="1:60" s="242" customFormat="1" ht="15" customHeight="1">
      <c r="A41" s="606"/>
      <c r="B41" s="248" t="s">
        <v>350</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241"/>
      <c r="BC41" s="243"/>
      <c r="BD41" s="243" t="str">
        <f t="shared" si="0"/>
        <v>St. Mary's County</v>
      </c>
      <c r="BE41" s="244">
        <v>0</v>
      </c>
      <c r="BF41" s="245">
        <f t="shared" si="1"/>
        <v>0</v>
      </c>
      <c r="BG41" s="246">
        <f t="shared" si="2"/>
        <v>0</v>
      </c>
      <c r="BH41" s="247">
        <f t="shared" si="3"/>
        <v>0</v>
      </c>
    </row>
    <row r="42" spans="1:60" s="242" customFormat="1" ht="15" customHeight="1">
      <c r="A42" s="606"/>
      <c r="B42" s="248" t="s">
        <v>351</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241"/>
      <c r="BC42" s="243"/>
      <c r="BD42" s="243" t="str">
        <f t="shared" si="0"/>
        <v>Talbot County</v>
      </c>
      <c r="BE42" s="244">
        <v>0</v>
      </c>
      <c r="BF42" s="245">
        <f t="shared" si="1"/>
        <v>0</v>
      </c>
      <c r="BG42" s="246">
        <f t="shared" si="2"/>
        <v>0</v>
      </c>
      <c r="BH42" s="247">
        <f t="shared" si="3"/>
        <v>0</v>
      </c>
    </row>
    <row r="43" spans="1:60" s="242" customFormat="1" ht="15" customHeight="1">
      <c r="A43" s="606"/>
      <c r="B43" s="248" t="s">
        <v>352</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241"/>
      <c r="BC43" s="243"/>
      <c r="BD43" s="243" t="str">
        <f t="shared" si="0"/>
        <v>Washington County</v>
      </c>
      <c r="BE43" s="244">
        <v>0</v>
      </c>
      <c r="BF43" s="245">
        <f t="shared" si="1"/>
        <v>0</v>
      </c>
      <c r="BG43" s="246">
        <f t="shared" si="2"/>
        <v>0</v>
      </c>
      <c r="BH43" s="247">
        <f t="shared" si="3"/>
        <v>0</v>
      </c>
    </row>
    <row r="44" spans="1:60" s="242" customFormat="1" ht="15" customHeight="1">
      <c r="A44" s="606"/>
      <c r="B44" s="248" t="s">
        <v>353</v>
      </c>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241"/>
      <c r="BC44" s="243"/>
      <c r="BD44" s="243" t="str">
        <f t="shared" si="0"/>
        <v>Wicomico County</v>
      </c>
      <c r="BE44" s="244">
        <v>0</v>
      </c>
      <c r="BF44" s="245">
        <f t="shared" si="1"/>
        <v>0</v>
      </c>
      <c r="BG44" s="246">
        <f t="shared" si="2"/>
        <v>0</v>
      </c>
      <c r="BH44" s="247">
        <f t="shared" si="3"/>
        <v>0</v>
      </c>
    </row>
    <row r="45" spans="1:60" s="242" customFormat="1" ht="15" customHeight="1">
      <c r="A45" s="606"/>
      <c r="B45" s="248" t="s">
        <v>132</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241"/>
      <c r="BC45" s="243"/>
      <c r="BD45" s="243" t="str">
        <f t="shared" si="0"/>
        <v>Worcester County</v>
      </c>
      <c r="BE45" s="244">
        <v>0</v>
      </c>
      <c r="BF45" s="245">
        <f t="shared" si="1"/>
        <v>0</v>
      </c>
      <c r="BG45" s="246">
        <f t="shared" si="2"/>
        <v>0</v>
      </c>
      <c r="BH45" s="247">
        <f t="shared" si="3"/>
        <v>0</v>
      </c>
    </row>
    <row r="46" spans="1:60" s="242" customFormat="1" ht="15" customHeight="1" thickBot="1">
      <c r="A46" s="607"/>
      <c r="B46" s="249" t="s">
        <v>354</v>
      </c>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41"/>
      <c r="BC46" s="243"/>
      <c r="BD46" s="250" t="str">
        <f t="shared" si="0"/>
        <v>Outside Maryland</v>
      </c>
      <c r="BE46" s="251">
        <v>0</v>
      </c>
      <c r="BF46" s="252">
        <f t="shared" si="1"/>
        <v>0</v>
      </c>
      <c r="BG46" s="253">
        <f t="shared" si="2"/>
        <v>0</v>
      </c>
      <c r="BH46" s="254">
        <f t="shared" si="3"/>
        <v>0</v>
      </c>
    </row>
    <row r="47" spans="1:60" ht="15">
      <c r="A47" s="56"/>
      <c r="B47" s="57" t="s">
        <v>355</v>
      </c>
      <c r="C47" s="288">
        <f aca="true" t="shared" si="4" ref="C47:AH47">SUM(C21:C46)</f>
        <v>0</v>
      </c>
      <c r="D47" s="288">
        <f t="shared" si="4"/>
        <v>0</v>
      </c>
      <c r="E47" s="288">
        <f t="shared" si="4"/>
        <v>0</v>
      </c>
      <c r="F47" s="288">
        <f t="shared" si="4"/>
        <v>0</v>
      </c>
      <c r="G47" s="288">
        <f t="shared" si="4"/>
        <v>0</v>
      </c>
      <c r="H47" s="288">
        <f t="shared" si="4"/>
        <v>0</v>
      </c>
      <c r="I47" s="288">
        <f t="shared" si="4"/>
        <v>0</v>
      </c>
      <c r="J47" s="288">
        <f t="shared" si="4"/>
        <v>0</v>
      </c>
      <c r="K47" s="288">
        <f t="shared" si="4"/>
        <v>0</v>
      </c>
      <c r="L47" s="288">
        <f t="shared" si="4"/>
        <v>0</v>
      </c>
      <c r="M47" s="288">
        <f t="shared" si="4"/>
        <v>0</v>
      </c>
      <c r="N47" s="288">
        <f t="shared" si="4"/>
        <v>0</v>
      </c>
      <c r="O47" s="288">
        <f t="shared" si="4"/>
        <v>0</v>
      </c>
      <c r="P47" s="288">
        <f t="shared" si="4"/>
        <v>0</v>
      </c>
      <c r="Q47" s="288">
        <f t="shared" si="4"/>
        <v>0</v>
      </c>
      <c r="R47" s="288">
        <f t="shared" si="4"/>
        <v>0</v>
      </c>
      <c r="S47" s="288">
        <f t="shared" si="4"/>
        <v>0</v>
      </c>
      <c r="T47" s="288">
        <f t="shared" si="4"/>
        <v>0</v>
      </c>
      <c r="U47" s="288">
        <f t="shared" si="4"/>
        <v>0</v>
      </c>
      <c r="V47" s="288">
        <f t="shared" si="4"/>
        <v>0</v>
      </c>
      <c r="W47" s="288">
        <f t="shared" si="4"/>
        <v>0</v>
      </c>
      <c r="X47" s="288">
        <f t="shared" si="4"/>
        <v>0</v>
      </c>
      <c r="Y47" s="288">
        <f t="shared" si="4"/>
        <v>0</v>
      </c>
      <c r="Z47" s="288">
        <f t="shared" si="4"/>
        <v>0</v>
      </c>
      <c r="AA47" s="288">
        <f t="shared" si="4"/>
        <v>0</v>
      </c>
      <c r="AB47" s="288">
        <f t="shared" si="4"/>
        <v>0</v>
      </c>
      <c r="AC47" s="288">
        <f t="shared" si="4"/>
        <v>0</v>
      </c>
      <c r="AD47" s="288">
        <f t="shared" si="4"/>
        <v>0</v>
      </c>
      <c r="AE47" s="288">
        <f t="shared" si="4"/>
        <v>0</v>
      </c>
      <c r="AF47" s="288">
        <f t="shared" si="4"/>
        <v>0</v>
      </c>
      <c r="AG47" s="288">
        <f t="shared" si="4"/>
        <v>0</v>
      </c>
      <c r="AH47" s="288">
        <f t="shared" si="4"/>
        <v>0</v>
      </c>
      <c r="AI47" s="288">
        <f aca="true" t="shared" si="5" ref="AI47:AZ47">SUM(AI21:AI46)</f>
        <v>0</v>
      </c>
      <c r="AJ47" s="288">
        <f t="shared" si="5"/>
        <v>0</v>
      </c>
      <c r="AK47" s="288">
        <f t="shared" si="5"/>
        <v>0</v>
      </c>
      <c r="AL47" s="288">
        <f t="shared" si="5"/>
        <v>0</v>
      </c>
      <c r="AM47" s="288">
        <f t="shared" si="5"/>
        <v>0</v>
      </c>
      <c r="AN47" s="288">
        <f t="shared" si="5"/>
        <v>0</v>
      </c>
      <c r="AO47" s="288">
        <f t="shared" si="5"/>
        <v>0</v>
      </c>
      <c r="AP47" s="288">
        <f t="shared" si="5"/>
        <v>0</v>
      </c>
      <c r="AQ47" s="288">
        <f t="shared" si="5"/>
        <v>0</v>
      </c>
      <c r="AR47" s="288">
        <f t="shared" si="5"/>
        <v>0</v>
      </c>
      <c r="AS47" s="288">
        <f t="shared" si="5"/>
        <v>0</v>
      </c>
      <c r="AT47" s="288">
        <f t="shared" si="5"/>
        <v>0</v>
      </c>
      <c r="AU47" s="288">
        <f t="shared" si="5"/>
        <v>0</v>
      </c>
      <c r="AV47" s="288">
        <f t="shared" si="5"/>
        <v>0</v>
      </c>
      <c r="AW47" s="288">
        <f t="shared" si="5"/>
        <v>0</v>
      </c>
      <c r="AX47" s="288">
        <f t="shared" si="5"/>
        <v>0</v>
      </c>
      <c r="AY47" s="288">
        <f t="shared" si="5"/>
        <v>0</v>
      </c>
      <c r="AZ47" s="288">
        <f t="shared" si="5"/>
        <v>0</v>
      </c>
      <c r="BA47" s="50"/>
      <c r="BC47" s="132"/>
      <c r="BD47" s="133"/>
      <c r="BE47" s="133"/>
      <c r="BF47" s="133"/>
      <c r="BG47" s="134" t="s">
        <v>250</v>
      </c>
      <c r="BH47" s="135">
        <f>SUM(BH21:BH46)</f>
        <v>0</v>
      </c>
    </row>
    <row r="48" spans="1:60" ht="12.75">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C48" s="132"/>
      <c r="BD48" s="133"/>
      <c r="BE48" s="133"/>
      <c r="BF48" s="133"/>
      <c r="BG48" s="134" t="s">
        <v>251</v>
      </c>
      <c r="BH48" s="255">
        <f>+BC19</f>
        <v>0</v>
      </c>
    </row>
    <row r="49" spans="55:60" ht="13.5" thickBot="1">
      <c r="BC49" s="256"/>
      <c r="BD49" s="257"/>
      <c r="BE49" s="257"/>
      <c r="BF49" s="257"/>
      <c r="BG49" s="136" t="s">
        <v>252</v>
      </c>
      <c r="BH49" s="258">
        <f>+BH47*BH48/1000/12</f>
        <v>0</v>
      </c>
    </row>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sheetData>
  <sheetProtection password="A877" sheet="1" objects="1" scenarios="1"/>
  <mergeCells count="10">
    <mergeCell ref="C7:R7"/>
    <mergeCell ref="S7:AH7"/>
    <mergeCell ref="AI7:AZ7"/>
    <mergeCell ref="C14:R14"/>
    <mergeCell ref="AI14:AZ14"/>
    <mergeCell ref="N12:O12"/>
    <mergeCell ref="A22:A46"/>
    <mergeCell ref="C11:M11"/>
    <mergeCell ref="N11:O11"/>
    <mergeCell ref="S14:AH14"/>
  </mergeCells>
  <conditionalFormatting sqref="C17:AZ17">
    <cfRule type="cellIs" priority="1" dxfId="0" operator="equal" stopIfTrue="1">
      <formula>"Select one"</formula>
    </cfRule>
  </conditionalFormatting>
  <conditionalFormatting sqref="C18:AZ46">
    <cfRule type="expression" priority="2" dxfId="0" stopIfTrue="1">
      <formula>ISBLANK(C18)</formula>
    </cfRule>
  </conditionalFormatting>
  <conditionalFormatting sqref="C47">
    <cfRule type="expression" priority="3" dxfId="4" stopIfTrue="1">
      <formula>SUM($C$21:$C$46)&gt;1</formula>
    </cfRule>
  </conditionalFormatting>
  <conditionalFormatting sqref="D47">
    <cfRule type="expression" priority="4" dxfId="4" stopIfTrue="1">
      <formula>SUM($D$21:$D$46)&gt;1</formula>
    </cfRule>
  </conditionalFormatting>
  <conditionalFormatting sqref="E47">
    <cfRule type="expression" priority="5" dxfId="4" stopIfTrue="1">
      <formula>SUM($E$21:$E$46)&gt;1</formula>
    </cfRule>
  </conditionalFormatting>
  <conditionalFormatting sqref="F47:AZ47">
    <cfRule type="expression" priority="6" dxfId="4" stopIfTrue="1">
      <formula>SUM(F$21:F$46)&gt;1</formula>
    </cfRule>
  </conditionalFormatting>
  <conditionalFormatting sqref="N11:O11">
    <cfRule type="expression" priority="7" dxfId="0" stopIfTrue="1">
      <formula>ISBLANK($N$11)</formula>
    </cfRule>
  </conditionalFormatting>
  <conditionalFormatting sqref="N12:O12">
    <cfRule type="expression" priority="8" dxfId="0" stopIfTrue="1">
      <formula>ISBLANK($N$12)</formula>
    </cfRule>
  </conditionalFormatting>
  <dataValidations count="1">
    <dataValidation type="list" allowBlank="1" showInputMessage="1" showErrorMessage="1" sqref="C17:AZ17">
      <formula1>List_Yes_No</formula1>
    </dataValidation>
  </dataValidations>
  <printOptions/>
  <pageMargins left="0.5" right="0.5" top="0.75" bottom="0.75" header="0.5" footer="0.5"/>
  <pageSetup fitToWidth="3" horizontalDpi="600" verticalDpi="600" orientation="landscape" scale="49" r:id="rId2"/>
  <headerFooter alignWithMargins="0">
    <oddFooter>&amp;CPage &amp;P&amp;R&amp;9&amp;A</oddFooter>
  </headerFooter>
  <colBreaks count="2" manualBreakCount="2">
    <brk id="18" max="65535" man="1"/>
    <brk id="34" max="65535" man="1"/>
  </colBreaks>
  <legacyDrawing r:id="rId1"/>
</worksheet>
</file>

<file path=xl/worksheets/sheet14.xml><?xml version="1.0" encoding="utf-8"?>
<worksheet xmlns="http://schemas.openxmlformats.org/spreadsheetml/2006/main" xmlns:r="http://schemas.openxmlformats.org/officeDocument/2006/relationships">
  <sheetPr codeName="Sheet13"/>
  <dimension ref="A1:BH54"/>
  <sheetViews>
    <sheetView showGridLines="0" workbookViewId="0" topLeftCell="A1">
      <selection activeCell="B59" sqref="B59"/>
    </sheetView>
  </sheetViews>
  <sheetFormatPr defaultColWidth="9.140625" defaultRowHeight="12.75" zeroHeight="1"/>
  <cols>
    <col min="1" max="1" width="14.140625" style="60" customWidth="1"/>
    <col min="2" max="2" width="24.28125" style="61" customWidth="1"/>
    <col min="3" max="52" width="12.57421875" style="61" customWidth="1"/>
    <col min="53" max="53" width="4.57421875" style="50" customWidth="1"/>
    <col min="54" max="55" width="9.140625" style="85" hidden="1" customWidth="1"/>
    <col min="56" max="56" width="22.00390625" style="85" hidden="1" customWidth="1"/>
    <col min="57" max="57" width="9.140625" style="85" hidden="1" customWidth="1"/>
    <col min="58" max="58" width="9.28125" style="85" hidden="1" customWidth="1"/>
    <col min="59" max="59" width="34.28125" style="85" hidden="1" customWidth="1"/>
    <col min="60" max="60" width="23.57421875" style="85" hidden="1" customWidth="1"/>
    <col min="61" max="16384" width="9.140625" style="85" hidden="1" customWidth="1"/>
  </cols>
  <sheetData>
    <row r="1" s="353" customFormat="1" ht="12" customHeight="1">
      <c r="A1" s="352"/>
    </row>
    <row r="2" s="353" customFormat="1" ht="32.25" customHeight="1">
      <c r="A2" s="352"/>
    </row>
    <row r="3" s="388" customFormat="1" ht="12" customHeight="1">
      <c r="A3" s="387"/>
    </row>
    <row r="4" spans="3:44" s="76" customFormat="1" ht="20.25">
      <c r="C4" s="63" t="s">
        <v>83</v>
      </c>
      <c r="D4" s="187"/>
      <c r="E4" s="187"/>
      <c r="F4" s="187"/>
      <c r="G4" s="18"/>
      <c r="H4" s="160"/>
      <c r="I4" s="160"/>
      <c r="J4" s="160"/>
      <c r="K4" s="160"/>
      <c r="L4" s="160"/>
      <c r="S4" s="63" t="str">
        <f>+C4</f>
        <v>Request for POS Proposal for The State of Maryland, Functional Area 2</v>
      </c>
      <c r="T4" s="187"/>
      <c r="U4" s="187"/>
      <c r="V4" s="187"/>
      <c r="W4" s="18"/>
      <c r="X4" s="160"/>
      <c r="Y4" s="160"/>
      <c r="Z4" s="160"/>
      <c r="AA4" s="160"/>
      <c r="AB4" s="160"/>
      <c r="AI4" s="63" t="str">
        <f>+C4</f>
        <v>Request for POS Proposal for The State of Maryland, Functional Area 2</v>
      </c>
      <c r="AJ4" s="187"/>
      <c r="AK4" s="187"/>
      <c r="AL4" s="187"/>
      <c r="AM4" s="18"/>
      <c r="AN4" s="160"/>
      <c r="AO4" s="160"/>
      <c r="AP4" s="160"/>
      <c r="AQ4" s="160"/>
      <c r="AR4" s="160"/>
    </row>
    <row r="5" spans="3:44" s="356" customFormat="1" ht="17.25">
      <c r="C5" s="357" t="s">
        <v>97</v>
      </c>
      <c r="D5" s="358"/>
      <c r="E5" s="358"/>
      <c r="F5" s="358"/>
      <c r="G5" s="359"/>
      <c r="H5" s="360"/>
      <c r="I5" s="360"/>
      <c r="J5" s="360"/>
      <c r="K5" s="360"/>
      <c r="L5" s="360"/>
      <c r="S5" s="357" t="str">
        <f>+C5</f>
        <v>Attachment P-10b: Hospital Utilization, Per Unit Allowable Charge and Distribution of Allowable Charges</v>
      </c>
      <c r="T5" s="358"/>
      <c r="U5" s="358"/>
      <c r="V5" s="358"/>
      <c r="W5" s="359"/>
      <c r="X5" s="360"/>
      <c r="Y5" s="360"/>
      <c r="Z5" s="360"/>
      <c r="AA5" s="360"/>
      <c r="AB5" s="360"/>
      <c r="AI5" s="357" t="str">
        <f>+C5</f>
        <v>Attachment P-10b: Hospital Utilization, Per Unit Allowable Charge and Distribution of Allowable Charges</v>
      </c>
      <c r="AJ5" s="358"/>
      <c r="AK5" s="358"/>
      <c r="AL5" s="358"/>
      <c r="AM5" s="359"/>
      <c r="AN5" s="360"/>
      <c r="AO5" s="360"/>
      <c r="AP5" s="360"/>
      <c r="AQ5" s="360"/>
      <c r="AR5" s="360"/>
    </row>
    <row r="6" spans="3:44" s="69" customFormat="1" ht="22.5">
      <c r="C6" s="30"/>
      <c r="D6" s="30"/>
      <c r="E6" s="30"/>
      <c r="F6" s="30"/>
      <c r="G6" s="15"/>
      <c r="H6" s="28"/>
      <c r="I6" s="28"/>
      <c r="J6" s="28"/>
      <c r="K6" s="28"/>
      <c r="L6" s="28"/>
      <c r="S6" s="30"/>
      <c r="T6" s="30"/>
      <c r="U6" s="30"/>
      <c r="V6" s="30"/>
      <c r="W6" s="15"/>
      <c r="X6" s="28"/>
      <c r="Y6" s="28"/>
      <c r="Z6" s="28"/>
      <c r="AA6" s="28"/>
      <c r="AB6" s="28"/>
      <c r="AI6" s="30"/>
      <c r="AJ6" s="30"/>
      <c r="AK6" s="30"/>
      <c r="AL6" s="30"/>
      <c r="AM6" s="15"/>
      <c r="AN6" s="28"/>
      <c r="AO6" s="28"/>
      <c r="AP6" s="28"/>
      <c r="AQ6" s="28"/>
      <c r="AR6" s="28"/>
    </row>
    <row r="7" spans="3:52" s="69" customFormat="1" ht="22.5">
      <c r="C7" s="612" t="str">
        <f>+RFP_no</f>
        <v>Solicitation No. F10B8200015</v>
      </c>
      <c r="D7" s="613"/>
      <c r="E7" s="613"/>
      <c r="F7" s="613"/>
      <c r="G7" s="613"/>
      <c r="H7" s="613"/>
      <c r="I7" s="613"/>
      <c r="J7" s="613"/>
      <c r="K7" s="613"/>
      <c r="L7" s="613"/>
      <c r="M7" s="613"/>
      <c r="N7" s="613"/>
      <c r="O7" s="613"/>
      <c r="P7" s="613"/>
      <c r="Q7" s="613"/>
      <c r="R7" s="614"/>
      <c r="S7" s="612" t="str">
        <f>+RFP_no</f>
        <v>Solicitation No. F10B8200015</v>
      </c>
      <c r="T7" s="613"/>
      <c r="U7" s="613"/>
      <c r="V7" s="613"/>
      <c r="W7" s="613"/>
      <c r="X7" s="613"/>
      <c r="Y7" s="613"/>
      <c r="Z7" s="613"/>
      <c r="AA7" s="613"/>
      <c r="AB7" s="613"/>
      <c r="AC7" s="613"/>
      <c r="AD7" s="613"/>
      <c r="AE7" s="613"/>
      <c r="AF7" s="613"/>
      <c r="AG7" s="613"/>
      <c r="AH7" s="614"/>
      <c r="AI7" s="612" t="str">
        <f>+RFP_no</f>
        <v>Solicitation No. F10B8200015</v>
      </c>
      <c r="AJ7" s="613"/>
      <c r="AK7" s="613"/>
      <c r="AL7" s="613"/>
      <c r="AM7" s="613"/>
      <c r="AN7" s="613"/>
      <c r="AO7" s="613"/>
      <c r="AP7" s="613"/>
      <c r="AQ7" s="613"/>
      <c r="AR7" s="613"/>
      <c r="AS7" s="613"/>
      <c r="AT7" s="613"/>
      <c r="AU7" s="613"/>
      <c r="AV7" s="613"/>
      <c r="AW7" s="613"/>
      <c r="AX7" s="613"/>
      <c r="AY7" s="613"/>
      <c r="AZ7" s="614"/>
    </row>
    <row r="8" spans="1:60" ht="32.25" customHeight="1">
      <c r="A8" s="51"/>
      <c r="B8" s="50"/>
      <c r="C8" s="31" t="s">
        <v>122</v>
      </c>
      <c r="D8" s="30"/>
      <c r="E8" s="30"/>
      <c r="F8" s="30"/>
      <c r="G8" s="30"/>
      <c r="H8" s="30"/>
      <c r="I8" s="30"/>
      <c r="J8" s="30"/>
      <c r="K8" s="30"/>
      <c r="L8" s="30"/>
      <c r="M8" s="30"/>
      <c r="N8" s="30"/>
      <c r="O8" s="30"/>
      <c r="P8" s="30"/>
      <c r="Q8" s="30"/>
      <c r="R8" s="31"/>
      <c r="S8" s="31" t="str">
        <f>+C8</f>
        <v>Inpatient Maternity for Actives and Retirees Under Age 65</v>
      </c>
      <c r="T8" s="227"/>
      <c r="U8" s="227"/>
      <c r="V8" s="227"/>
      <c r="W8" s="227"/>
      <c r="X8" s="227"/>
      <c r="Y8" s="227"/>
      <c r="Z8" s="227"/>
      <c r="AA8" s="227"/>
      <c r="AB8" s="227"/>
      <c r="AC8" s="227"/>
      <c r="AD8" s="227"/>
      <c r="AE8" s="227"/>
      <c r="AF8" s="227"/>
      <c r="AG8" s="227"/>
      <c r="AH8" s="50"/>
      <c r="AI8" s="31" t="str">
        <f>+S8</f>
        <v>Inpatient Maternity for Actives and Retirees Under Age 65</v>
      </c>
      <c r="AJ8" s="227"/>
      <c r="AK8" s="227"/>
      <c r="AL8" s="227"/>
      <c r="AM8" s="227"/>
      <c r="AN8" s="227"/>
      <c r="AO8" s="227"/>
      <c r="AP8" s="227"/>
      <c r="AQ8" s="227"/>
      <c r="AR8" s="227"/>
      <c r="AS8" s="227"/>
      <c r="AT8" s="227"/>
      <c r="AU8" s="227"/>
      <c r="AV8" s="227"/>
      <c r="AW8" s="227"/>
      <c r="AX8" s="227"/>
      <c r="AY8" s="227"/>
      <c r="AZ8" s="227"/>
      <c r="BC8" s="226"/>
      <c r="BD8" s="226"/>
      <c r="BE8" s="226"/>
      <c r="BF8" s="226"/>
      <c r="BG8" s="226"/>
      <c r="BH8" s="226"/>
    </row>
    <row r="9" spans="1:52" ht="17.25">
      <c r="A9" s="51"/>
      <c r="B9" s="50"/>
      <c r="C9" s="16"/>
      <c r="D9" s="16"/>
      <c r="E9" s="16"/>
      <c r="F9" s="16"/>
      <c r="G9" s="16"/>
      <c r="H9" s="16"/>
      <c r="I9" s="16"/>
      <c r="J9" s="16"/>
      <c r="K9" s="50"/>
      <c r="L9" s="50"/>
      <c r="M9" s="50"/>
      <c r="N9" s="50"/>
      <c r="O9" s="50"/>
      <c r="P9" s="50"/>
      <c r="Q9" s="50"/>
      <c r="R9" s="33"/>
      <c r="S9" s="227"/>
      <c r="T9" s="227"/>
      <c r="U9" s="227"/>
      <c r="V9" s="227"/>
      <c r="W9" s="227"/>
      <c r="X9" s="227"/>
      <c r="Y9" s="227"/>
      <c r="Z9" s="227"/>
      <c r="AA9" s="227"/>
      <c r="AB9" s="227"/>
      <c r="AC9" s="227"/>
      <c r="AD9" s="227"/>
      <c r="AE9" s="227"/>
      <c r="AF9" s="227"/>
      <c r="AG9" s="227"/>
      <c r="AH9" s="49"/>
      <c r="AI9" s="50"/>
      <c r="AJ9" s="50"/>
      <c r="AK9" s="50"/>
      <c r="AL9" s="50"/>
      <c r="AM9" s="50"/>
      <c r="AN9" s="50"/>
      <c r="AO9" s="50"/>
      <c r="AP9" s="50"/>
      <c r="AQ9" s="50"/>
      <c r="AR9" s="50"/>
      <c r="AS9" s="50"/>
      <c r="AT9" s="50"/>
      <c r="AU9" s="50"/>
      <c r="AV9" s="50"/>
      <c r="AW9" s="50"/>
      <c r="AX9" s="50"/>
      <c r="AY9" s="50"/>
      <c r="AZ9" s="50"/>
    </row>
    <row r="10" spans="1:52" ht="56.25" customHeight="1">
      <c r="A10" s="51"/>
      <c r="B10" s="50"/>
      <c r="C10" s="619" t="s">
        <v>18</v>
      </c>
      <c r="D10" s="619"/>
      <c r="E10" s="619"/>
      <c r="F10" s="619"/>
      <c r="G10" s="619"/>
      <c r="H10" s="619"/>
      <c r="I10" s="619"/>
      <c r="J10" s="619"/>
      <c r="K10" s="619"/>
      <c r="L10" s="619"/>
      <c r="M10" s="619"/>
      <c r="N10" s="619"/>
      <c r="O10" s="619"/>
      <c r="P10" s="619"/>
      <c r="Q10" s="619"/>
      <c r="R10" s="619"/>
      <c r="S10" s="619" t="s">
        <v>18</v>
      </c>
      <c r="T10" s="619"/>
      <c r="U10" s="619"/>
      <c r="V10" s="619"/>
      <c r="W10" s="619"/>
      <c r="X10" s="619"/>
      <c r="Y10" s="619"/>
      <c r="Z10" s="619"/>
      <c r="AA10" s="619"/>
      <c r="AB10" s="619"/>
      <c r="AC10" s="619"/>
      <c r="AD10" s="619"/>
      <c r="AE10" s="619"/>
      <c r="AF10" s="619"/>
      <c r="AG10" s="619"/>
      <c r="AH10" s="619"/>
      <c r="AI10" s="619" t="s">
        <v>18</v>
      </c>
      <c r="AJ10" s="619"/>
      <c r="AK10" s="619"/>
      <c r="AL10" s="619"/>
      <c r="AM10" s="619"/>
      <c r="AN10" s="619"/>
      <c r="AO10" s="619"/>
      <c r="AP10" s="619"/>
      <c r="AQ10" s="619"/>
      <c r="AR10" s="619"/>
      <c r="AS10" s="619"/>
      <c r="AT10" s="619"/>
      <c r="AU10" s="619"/>
      <c r="AV10" s="619"/>
      <c r="AW10" s="619"/>
      <c r="AX10" s="619"/>
      <c r="AY10" s="619"/>
      <c r="AZ10" s="619"/>
    </row>
    <row r="11" spans="1:52" ht="17.25">
      <c r="A11" s="16"/>
      <c r="B11" s="16"/>
      <c r="C11" s="223"/>
      <c r="D11" s="16"/>
      <c r="E11" s="16"/>
      <c r="F11" s="16"/>
      <c r="G11" s="16"/>
      <c r="H11" s="16"/>
      <c r="I11" s="50"/>
      <c r="J11" s="50"/>
      <c r="K11" s="50"/>
      <c r="L11" s="50"/>
      <c r="M11" s="50"/>
      <c r="N11" s="50"/>
      <c r="O11" s="50"/>
      <c r="P11" s="50"/>
      <c r="Q11" s="50"/>
      <c r="R11" s="50"/>
      <c r="S11" s="259"/>
      <c r="T11" s="50"/>
      <c r="U11" s="50"/>
      <c r="V11" s="50"/>
      <c r="W11" s="50"/>
      <c r="X11" s="50"/>
      <c r="Y11" s="50"/>
      <c r="Z11" s="50"/>
      <c r="AA11" s="50"/>
      <c r="AB11" s="50"/>
      <c r="AC11" s="50"/>
      <c r="AD11" s="50"/>
      <c r="AE11" s="50"/>
      <c r="AF11" s="50"/>
      <c r="AG11" s="50"/>
      <c r="AH11" s="50"/>
      <c r="AI11" s="259"/>
      <c r="AJ11" s="50"/>
      <c r="AK11" s="50"/>
      <c r="AL11" s="50"/>
      <c r="AM11" s="50"/>
      <c r="AN11" s="50"/>
      <c r="AO11" s="50"/>
      <c r="AP11" s="50"/>
      <c r="AQ11" s="50"/>
      <c r="AR11" s="50"/>
      <c r="AS11" s="50"/>
      <c r="AT11" s="50"/>
      <c r="AU11" s="50"/>
      <c r="AV11" s="50"/>
      <c r="AW11" s="50"/>
      <c r="AX11" s="50"/>
      <c r="AY11" s="50"/>
      <c r="AZ11" s="50"/>
    </row>
    <row r="12" spans="1:52" ht="15">
      <c r="A12" s="51"/>
      <c r="B12" s="50"/>
      <c r="C12" s="361" t="s">
        <v>53</v>
      </c>
      <c r="D12" s="362"/>
      <c r="E12" s="362"/>
      <c r="F12" s="362"/>
      <c r="G12" s="362"/>
      <c r="H12" s="362"/>
      <c r="I12" s="362"/>
      <c r="J12" s="362"/>
      <c r="K12" s="362"/>
      <c r="L12" s="362"/>
      <c r="M12" s="362"/>
      <c r="N12" s="362"/>
      <c r="O12" s="362"/>
      <c r="P12" s="362"/>
      <c r="Q12" s="362"/>
      <c r="R12" s="363"/>
      <c r="S12" s="361" t="s">
        <v>53</v>
      </c>
      <c r="T12" s="362"/>
      <c r="U12" s="362"/>
      <c r="V12" s="362"/>
      <c r="W12" s="362"/>
      <c r="X12" s="362"/>
      <c r="Y12" s="362"/>
      <c r="Z12" s="362"/>
      <c r="AA12" s="362"/>
      <c r="AB12" s="362"/>
      <c r="AC12" s="362"/>
      <c r="AD12" s="362"/>
      <c r="AE12" s="362"/>
      <c r="AF12" s="362"/>
      <c r="AG12" s="362"/>
      <c r="AH12" s="362"/>
      <c r="AI12" s="361" t="s">
        <v>53</v>
      </c>
      <c r="AJ12" s="362"/>
      <c r="AK12" s="362"/>
      <c r="AL12" s="362"/>
      <c r="AM12" s="362"/>
      <c r="AN12" s="362"/>
      <c r="AO12" s="362"/>
      <c r="AP12" s="362"/>
      <c r="AQ12" s="362"/>
      <c r="AR12" s="362"/>
      <c r="AS12" s="362"/>
      <c r="AT12" s="362"/>
      <c r="AU12" s="362"/>
      <c r="AV12" s="362"/>
      <c r="AW12" s="362"/>
      <c r="AX12" s="362"/>
      <c r="AY12" s="362"/>
      <c r="AZ12" s="363"/>
    </row>
    <row r="13" spans="1:52" ht="52.5">
      <c r="A13" s="51"/>
      <c r="B13" s="50"/>
      <c r="C13" s="229" t="s">
        <v>54</v>
      </c>
      <c r="D13" s="229" t="s">
        <v>55</v>
      </c>
      <c r="E13" s="229" t="s">
        <v>56</v>
      </c>
      <c r="F13" s="229" t="s">
        <v>57</v>
      </c>
      <c r="G13" s="229" t="s">
        <v>58</v>
      </c>
      <c r="H13" s="229" t="s">
        <v>59</v>
      </c>
      <c r="I13" s="229" t="s">
        <v>60</v>
      </c>
      <c r="J13" s="229" t="s">
        <v>61</v>
      </c>
      <c r="K13" s="229" t="s">
        <v>62</v>
      </c>
      <c r="L13" s="229" t="s">
        <v>63</v>
      </c>
      <c r="M13" s="229" t="s">
        <v>64</v>
      </c>
      <c r="N13" s="229" t="s">
        <v>65</v>
      </c>
      <c r="O13" s="229" t="s">
        <v>66</v>
      </c>
      <c r="P13" s="229" t="s">
        <v>67</v>
      </c>
      <c r="Q13" s="229" t="s">
        <v>68</v>
      </c>
      <c r="R13" s="229" t="s">
        <v>69</v>
      </c>
      <c r="S13" s="229" t="s">
        <v>70</v>
      </c>
      <c r="T13" s="229" t="s">
        <v>71</v>
      </c>
      <c r="U13" s="229" t="s">
        <v>72</v>
      </c>
      <c r="V13" s="229" t="s">
        <v>73</v>
      </c>
      <c r="W13" s="229" t="s">
        <v>74</v>
      </c>
      <c r="X13" s="229" t="s">
        <v>75</v>
      </c>
      <c r="Y13" s="229" t="s">
        <v>76</v>
      </c>
      <c r="Z13" s="229" t="s">
        <v>77</v>
      </c>
      <c r="AA13" s="229" t="s">
        <v>78</v>
      </c>
      <c r="AB13" s="229" t="s">
        <v>79</v>
      </c>
      <c r="AC13" s="229" t="s">
        <v>80</v>
      </c>
      <c r="AD13" s="229" t="s">
        <v>81</v>
      </c>
      <c r="AE13" s="229" t="s">
        <v>82</v>
      </c>
      <c r="AF13" s="229" t="s">
        <v>100</v>
      </c>
      <c r="AG13" s="229" t="s">
        <v>101</v>
      </c>
      <c r="AH13" s="229" t="s">
        <v>102</v>
      </c>
      <c r="AI13" s="230" t="s">
        <v>103</v>
      </c>
      <c r="AJ13" s="230" t="s">
        <v>104</v>
      </c>
      <c r="AK13" s="230" t="s">
        <v>238</v>
      </c>
      <c r="AL13" s="230" t="s">
        <v>105</v>
      </c>
      <c r="AM13" s="230" t="s">
        <v>106</v>
      </c>
      <c r="AN13" s="230" t="s">
        <v>107</v>
      </c>
      <c r="AO13" s="230" t="s">
        <v>108</v>
      </c>
      <c r="AP13" s="230" t="s">
        <v>109</v>
      </c>
      <c r="AQ13" s="230" t="s">
        <v>110</v>
      </c>
      <c r="AR13" s="230" t="s">
        <v>111</v>
      </c>
      <c r="AS13" s="230" t="s">
        <v>112</v>
      </c>
      <c r="AT13" s="230" t="s">
        <v>113</v>
      </c>
      <c r="AU13" s="230" t="s">
        <v>114</v>
      </c>
      <c r="AV13" s="230" t="s">
        <v>115</v>
      </c>
      <c r="AW13" s="230" t="s">
        <v>116</v>
      </c>
      <c r="AX13" s="230" t="s">
        <v>117</v>
      </c>
      <c r="AY13" s="230" t="s">
        <v>118</v>
      </c>
      <c r="AZ13" s="230" t="s">
        <v>354</v>
      </c>
    </row>
    <row r="14" spans="1:52" ht="13.5" thickBot="1">
      <c r="A14" s="51"/>
      <c r="B14" s="52" t="s">
        <v>119</v>
      </c>
      <c r="C14" s="109" t="s">
        <v>265</v>
      </c>
      <c r="D14" s="109" t="s">
        <v>265</v>
      </c>
      <c r="E14" s="109" t="s">
        <v>265</v>
      </c>
      <c r="F14" s="109" t="s">
        <v>265</v>
      </c>
      <c r="G14" s="109" t="s">
        <v>265</v>
      </c>
      <c r="H14" s="109" t="s">
        <v>265</v>
      </c>
      <c r="I14" s="109" t="s">
        <v>265</v>
      </c>
      <c r="J14" s="109" t="s">
        <v>265</v>
      </c>
      <c r="K14" s="109" t="s">
        <v>265</v>
      </c>
      <c r="L14" s="109" t="s">
        <v>265</v>
      </c>
      <c r="M14" s="109" t="s">
        <v>265</v>
      </c>
      <c r="N14" s="109" t="s">
        <v>265</v>
      </c>
      <c r="O14" s="109" t="s">
        <v>265</v>
      </c>
      <c r="P14" s="109" t="s">
        <v>265</v>
      </c>
      <c r="Q14" s="109" t="s">
        <v>265</v>
      </c>
      <c r="R14" s="109" t="s">
        <v>265</v>
      </c>
      <c r="S14" s="109" t="s">
        <v>265</v>
      </c>
      <c r="T14" s="109" t="s">
        <v>265</v>
      </c>
      <c r="U14" s="109" t="s">
        <v>265</v>
      </c>
      <c r="V14" s="109" t="s">
        <v>265</v>
      </c>
      <c r="W14" s="109" t="s">
        <v>265</v>
      </c>
      <c r="X14" s="109" t="s">
        <v>265</v>
      </c>
      <c r="Y14" s="109" t="s">
        <v>265</v>
      </c>
      <c r="Z14" s="109" t="s">
        <v>265</v>
      </c>
      <c r="AA14" s="109" t="s">
        <v>265</v>
      </c>
      <c r="AB14" s="109" t="s">
        <v>265</v>
      </c>
      <c r="AC14" s="109" t="s">
        <v>265</v>
      </c>
      <c r="AD14" s="109" t="s">
        <v>265</v>
      </c>
      <c r="AE14" s="109" t="s">
        <v>265</v>
      </c>
      <c r="AF14" s="109" t="s">
        <v>265</v>
      </c>
      <c r="AG14" s="109" t="s">
        <v>265</v>
      </c>
      <c r="AH14" s="109" t="s">
        <v>265</v>
      </c>
      <c r="AI14" s="109" t="s">
        <v>265</v>
      </c>
      <c r="AJ14" s="109" t="s">
        <v>265</v>
      </c>
      <c r="AK14" s="109" t="s">
        <v>265</v>
      </c>
      <c r="AL14" s="109" t="s">
        <v>265</v>
      </c>
      <c r="AM14" s="109" t="s">
        <v>265</v>
      </c>
      <c r="AN14" s="109" t="s">
        <v>265</v>
      </c>
      <c r="AO14" s="109" t="s">
        <v>265</v>
      </c>
      <c r="AP14" s="109" t="s">
        <v>265</v>
      </c>
      <c r="AQ14" s="109" t="s">
        <v>265</v>
      </c>
      <c r="AR14" s="109" t="s">
        <v>265</v>
      </c>
      <c r="AS14" s="109" t="s">
        <v>265</v>
      </c>
      <c r="AT14" s="109" t="s">
        <v>265</v>
      </c>
      <c r="AU14" s="109" t="s">
        <v>265</v>
      </c>
      <c r="AV14" s="109" t="s">
        <v>265</v>
      </c>
      <c r="AW14" s="109" t="s">
        <v>265</v>
      </c>
      <c r="AX14" s="109" t="s">
        <v>265</v>
      </c>
      <c r="AY14" s="109" t="s">
        <v>265</v>
      </c>
      <c r="AZ14" s="109" t="s">
        <v>265</v>
      </c>
    </row>
    <row r="15" spans="1:60" ht="13.5">
      <c r="A15" s="51"/>
      <c r="B15" s="53" t="s">
        <v>120</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C15" s="231">
        <f>+SUM(C15:AZ15)</f>
        <v>0</v>
      </c>
      <c r="BD15" s="232"/>
      <c r="BE15" s="232"/>
      <c r="BF15" s="232"/>
      <c r="BG15" s="232"/>
      <c r="BH15" s="233"/>
    </row>
    <row r="16" spans="1:60" ht="14.25" thickBot="1">
      <c r="A16" s="51"/>
      <c r="B16" s="53" t="s">
        <v>121</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C16" s="234">
        <f>+SUM(C16:AZ16)</f>
        <v>0</v>
      </c>
      <c r="BD16" s="133"/>
      <c r="BE16" s="133"/>
      <c r="BF16" s="133"/>
      <c r="BG16" s="133"/>
      <c r="BH16" s="235"/>
    </row>
    <row r="17" spans="1:60" ht="14.25" thickBot="1">
      <c r="A17" s="51"/>
      <c r="B17" s="53" t="s">
        <v>243</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C17" s="234">
        <f>+SUM(C17:AZ17)</f>
        <v>0</v>
      </c>
      <c r="BD17" s="236" t="s">
        <v>245</v>
      </c>
      <c r="BE17" s="237" t="s">
        <v>246</v>
      </c>
      <c r="BF17" s="238" t="s">
        <v>247</v>
      </c>
      <c r="BG17" s="238" t="s">
        <v>248</v>
      </c>
      <c r="BH17" s="239" t="s">
        <v>249</v>
      </c>
    </row>
    <row r="18" spans="1:60" s="242" customFormat="1" ht="15" customHeight="1">
      <c r="A18" s="366"/>
      <c r="B18" s="240" t="s">
        <v>99</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41"/>
      <c r="BC18" s="243"/>
      <c r="BD18" s="243" t="str">
        <f>+B18</f>
        <v>Allegany County</v>
      </c>
      <c r="BE18" s="244">
        <v>0</v>
      </c>
      <c r="BF18" s="245">
        <f>+SUM(C18:AZ18)</f>
        <v>0</v>
      </c>
      <c r="BG18" s="246">
        <f>+SUMPRODUCT(C18:AZ18,$C$17:$AZ$17)/IF(BF18=0,1,BF18)</f>
        <v>0</v>
      </c>
      <c r="BH18" s="247">
        <f>+BG18*BF18</f>
        <v>0</v>
      </c>
    </row>
    <row r="19" spans="1:60" s="242" customFormat="1" ht="15" customHeight="1">
      <c r="A19" s="617" t="s">
        <v>322</v>
      </c>
      <c r="B19" s="248" t="s">
        <v>331</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41"/>
      <c r="BC19" s="243"/>
      <c r="BD19" s="243" t="str">
        <f aca="true" t="shared" si="0" ref="BD19:BD43">+B19</f>
        <v>Anne Arundel County</v>
      </c>
      <c r="BE19" s="244">
        <v>0</v>
      </c>
      <c r="BF19" s="245">
        <f aca="true" t="shared" si="1" ref="BF19:BF43">+SUM(C19:AZ19)</f>
        <v>0</v>
      </c>
      <c r="BG19" s="246">
        <f aca="true" t="shared" si="2" ref="BG19:BG43">+SUMPRODUCT(C19:AZ19,$C$17:$AZ$17)/IF(BF19=0,1,BF19)</f>
        <v>0</v>
      </c>
      <c r="BH19" s="247">
        <f aca="true" t="shared" si="3" ref="BH19:BH43">+BG19*BF19</f>
        <v>0</v>
      </c>
    </row>
    <row r="20" spans="1:60" s="242" customFormat="1" ht="15" customHeight="1">
      <c r="A20" s="618"/>
      <c r="B20" s="248" t="s">
        <v>332</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41"/>
      <c r="BC20" s="243"/>
      <c r="BD20" s="243" t="str">
        <f t="shared" si="0"/>
        <v>Baltimore City</v>
      </c>
      <c r="BE20" s="244">
        <v>0</v>
      </c>
      <c r="BF20" s="245">
        <f t="shared" si="1"/>
        <v>0</v>
      </c>
      <c r="BG20" s="246">
        <f t="shared" si="2"/>
        <v>0</v>
      </c>
      <c r="BH20" s="247">
        <f t="shared" si="3"/>
        <v>0</v>
      </c>
    </row>
    <row r="21" spans="1:60" s="242" customFormat="1" ht="15" customHeight="1">
      <c r="A21" s="618"/>
      <c r="B21" s="248" t="s">
        <v>333</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41"/>
      <c r="BC21" s="243"/>
      <c r="BD21" s="243" t="str">
        <f t="shared" si="0"/>
        <v>Baltimore County</v>
      </c>
      <c r="BE21" s="244">
        <v>0</v>
      </c>
      <c r="BF21" s="245">
        <f t="shared" si="1"/>
        <v>0</v>
      </c>
      <c r="BG21" s="246">
        <f t="shared" si="2"/>
        <v>0</v>
      </c>
      <c r="BH21" s="247">
        <f t="shared" si="3"/>
        <v>0</v>
      </c>
    </row>
    <row r="22" spans="1:60" s="242" customFormat="1" ht="15" customHeight="1">
      <c r="A22" s="618"/>
      <c r="B22" s="248" t="s">
        <v>334</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41"/>
      <c r="BC22" s="243"/>
      <c r="BD22" s="243" t="str">
        <f t="shared" si="0"/>
        <v>Calvert County</v>
      </c>
      <c r="BE22" s="244">
        <v>0</v>
      </c>
      <c r="BF22" s="245">
        <f t="shared" si="1"/>
        <v>0</v>
      </c>
      <c r="BG22" s="246">
        <f t="shared" si="2"/>
        <v>0</v>
      </c>
      <c r="BH22" s="247">
        <f t="shared" si="3"/>
        <v>0</v>
      </c>
    </row>
    <row r="23" spans="1:60" s="242" customFormat="1" ht="15" customHeight="1">
      <c r="A23" s="618"/>
      <c r="B23" s="248" t="s">
        <v>335</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41"/>
      <c r="BC23" s="243"/>
      <c r="BD23" s="243" t="str">
        <f t="shared" si="0"/>
        <v>Caroline County</v>
      </c>
      <c r="BE23" s="244">
        <v>0</v>
      </c>
      <c r="BF23" s="245">
        <f t="shared" si="1"/>
        <v>0</v>
      </c>
      <c r="BG23" s="246">
        <f t="shared" si="2"/>
        <v>0</v>
      </c>
      <c r="BH23" s="247">
        <f t="shared" si="3"/>
        <v>0</v>
      </c>
    </row>
    <row r="24" spans="1:60" s="242" customFormat="1" ht="15" customHeight="1">
      <c r="A24" s="618"/>
      <c r="B24" s="248" t="s">
        <v>336</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41"/>
      <c r="BC24" s="243"/>
      <c r="BD24" s="243" t="str">
        <f t="shared" si="0"/>
        <v>Carroll County</v>
      </c>
      <c r="BE24" s="244">
        <v>0</v>
      </c>
      <c r="BF24" s="245">
        <f t="shared" si="1"/>
        <v>0</v>
      </c>
      <c r="BG24" s="246">
        <f t="shared" si="2"/>
        <v>0</v>
      </c>
      <c r="BH24" s="247">
        <f t="shared" si="3"/>
        <v>0</v>
      </c>
    </row>
    <row r="25" spans="1:60" s="242" customFormat="1" ht="15" customHeight="1">
      <c r="A25" s="618"/>
      <c r="B25" s="248" t="s">
        <v>337</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41"/>
      <c r="BC25" s="243"/>
      <c r="BD25" s="243" t="str">
        <f t="shared" si="0"/>
        <v>Cecil County</v>
      </c>
      <c r="BE25" s="244">
        <v>0</v>
      </c>
      <c r="BF25" s="245">
        <f t="shared" si="1"/>
        <v>0</v>
      </c>
      <c r="BG25" s="246">
        <f t="shared" si="2"/>
        <v>0</v>
      </c>
      <c r="BH25" s="247">
        <f t="shared" si="3"/>
        <v>0</v>
      </c>
    </row>
    <row r="26" spans="1:60" s="242" customFormat="1" ht="15" customHeight="1">
      <c r="A26" s="618"/>
      <c r="B26" s="248" t="s">
        <v>338</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41"/>
      <c r="BC26" s="243"/>
      <c r="BD26" s="243" t="str">
        <f t="shared" si="0"/>
        <v>Charles County</v>
      </c>
      <c r="BE26" s="244">
        <v>0</v>
      </c>
      <c r="BF26" s="245">
        <f t="shared" si="1"/>
        <v>0</v>
      </c>
      <c r="BG26" s="246">
        <f t="shared" si="2"/>
        <v>0</v>
      </c>
      <c r="BH26" s="247">
        <f t="shared" si="3"/>
        <v>0</v>
      </c>
    </row>
    <row r="27" spans="1:60" s="242" customFormat="1" ht="15" customHeight="1">
      <c r="A27" s="618"/>
      <c r="B27" s="248" t="s">
        <v>339</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41"/>
      <c r="BC27" s="243"/>
      <c r="BD27" s="243" t="str">
        <f t="shared" si="0"/>
        <v>District of Columbia</v>
      </c>
      <c r="BE27" s="244">
        <v>0</v>
      </c>
      <c r="BF27" s="245">
        <f t="shared" si="1"/>
        <v>0</v>
      </c>
      <c r="BG27" s="246">
        <f t="shared" si="2"/>
        <v>0</v>
      </c>
      <c r="BH27" s="247">
        <f t="shared" si="3"/>
        <v>0</v>
      </c>
    </row>
    <row r="28" spans="1:60" s="242" customFormat="1" ht="15" customHeight="1">
      <c r="A28" s="618"/>
      <c r="B28" s="248" t="s">
        <v>340</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41"/>
      <c r="BC28" s="243"/>
      <c r="BD28" s="243" t="str">
        <f t="shared" si="0"/>
        <v>Dorchester County</v>
      </c>
      <c r="BE28" s="244">
        <v>0</v>
      </c>
      <c r="BF28" s="245">
        <f t="shared" si="1"/>
        <v>0</v>
      </c>
      <c r="BG28" s="246">
        <f t="shared" si="2"/>
        <v>0</v>
      </c>
      <c r="BH28" s="247">
        <f t="shared" si="3"/>
        <v>0</v>
      </c>
    </row>
    <row r="29" spans="1:60" s="242" customFormat="1" ht="15" customHeight="1">
      <c r="A29" s="618"/>
      <c r="B29" s="248" t="s">
        <v>341</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41"/>
      <c r="BC29" s="243"/>
      <c r="BD29" s="243" t="str">
        <f t="shared" si="0"/>
        <v>Frederick County</v>
      </c>
      <c r="BE29" s="244">
        <v>0</v>
      </c>
      <c r="BF29" s="245">
        <f t="shared" si="1"/>
        <v>0</v>
      </c>
      <c r="BG29" s="246">
        <f t="shared" si="2"/>
        <v>0</v>
      </c>
      <c r="BH29" s="247">
        <f t="shared" si="3"/>
        <v>0</v>
      </c>
    </row>
    <row r="30" spans="1:60" s="242" customFormat="1" ht="15" customHeight="1">
      <c r="A30" s="618"/>
      <c r="B30" s="248" t="s">
        <v>342</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41"/>
      <c r="BC30" s="243"/>
      <c r="BD30" s="243" t="str">
        <f t="shared" si="0"/>
        <v>Garrett County</v>
      </c>
      <c r="BE30" s="244">
        <v>0</v>
      </c>
      <c r="BF30" s="245">
        <f t="shared" si="1"/>
        <v>0</v>
      </c>
      <c r="BG30" s="246">
        <f t="shared" si="2"/>
        <v>0</v>
      </c>
      <c r="BH30" s="247">
        <f t="shared" si="3"/>
        <v>0</v>
      </c>
    </row>
    <row r="31" spans="1:60" s="242" customFormat="1" ht="15" customHeight="1">
      <c r="A31" s="618"/>
      <c r="B31" s="248" t="s">
        <v>343</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41"/>
      <c r="BC31" s="243"/>
      <c r="BD31" s="243" t="str">
        <f t="shared" si="0"/>
        <v>Harford County</v>
      </c>
      <c r="BE31" s="244">
        <v>0</v>
      </c>
      <c r="BF31" s="245">
        <f t="shared" si="1"/>
        <v>0</v>
      </c>
      <c r="BG31" s="246">
        <f t="shared" si="2"/>
        <v>0</v>
      </c>
      <c r="BH31" s="247">
        <f t="shared" si="3"/>
        <v>0</v>
      </c>
    </row>
    <row r="32" spans="1:60" s="242" customFormat="1" ht="15" customHeight="1">
      <c r="A32" s="618"/>
      <c r="B32" s="248" t="s">
        <v>344</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41"/>
      <c r="BC32" s="243"/>
      <c r="BD32" s="243" t="str">
        <f t="shared" si="0"/>
        <v>Howard County</v>
      </c>
      <c r="BE32" s="244">
        <v>0</v>
      </c>
      <c r="BF32" s="245">
        <f t="shared" si="1"/>
        <v>0</v>
      </c>
      <c r="BG32" s="246">
        <f t="shared" si="2"/>
        <v>0</v>
      </c>
      <c r="BH32" s="247">
        <f t="shared" si="3"/>
        <v>0</v>
      </c>
    </row>
    <row r="33" spans="1:60" s="242" customFormat="1" ht="15" customHeight="1">
      <c r="A33" s="618"/>
      <c r="B33" s="248" t="s">
        <v>345</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41"/>
      <c r="BC33" s="243"/>
      <c r="BD33" s="243" t="str">
        <f t="shared" si="0"/>
        <v>Kent County</v>
      </c>
      <c r="BE33" s="244">
        <v>0</v>
      </c>
      <c r="BF33" s="245">
        <f t="shared" si="1"/>
        <v>0</v>
      </c>
      <c r="BG33" s="246">
        <f t="shared" si="2"/>
        <v>0</v>
      </c>
      <c r="BH33" s="247">
        <f t="shared" si="3"/>
        <v>0</v>
      </c>
    </row>
    <row r="34" spans="1:60" s="242" customFormat="1" ht="15" customHeight="1">
      <c r="A34" s="618"/>
      <c r="B34" s="248" t="s">
        <v>346</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41"/>
      <c r="BC34" s="243"/>
      <c r="BD34" s="243" t="str">
        <f t="shared" si="0"/>
        <v>Montgomery County</v>
      </c>
      <c r="BE34" s="244">
        <v>0</v>
      </c>
      <c r="BF34" s="245">
        <f t="shared" si="1"/>
        <v>0</v>
      </c>
      <c r="BG34" s="246">
        <f t="shared" si="2"/>
        <v>0</v>
      </c>
      <c r="BH34" s="247">
        <f t="shared" si="3"/>
        <v>0</v>
      </c>
    </row>
    <row r="35" spans="1:60" s="242" customFormat="1" ht="15" customHeight="1">
      <c r="A35" s="618"/>
      <c r="B35" s="248" t="s">
        <v>347</v>
      </c>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41"/>
      <c r="BC35" s="243"/>
      <c r="BD35" s="243" t="str">
        <f t="shared" si="0"/>
        <v>Prince George's County</v>
      </c>
      <c r="BE35" s="244">
        <v>0</v>
      </c>
      <c r="BF35" s="245">
        <f t="shared" si="1"/>
        <v>0</v>
      </c>
      <c r="BG35" s="246">
        <f t="shared" si="2"/>
        <v>0</v>
      </c>
      <c r="BH35" s="247">
        <f t="shared" si="3"/>
        <v>0</v>
      </c>
    </row>
    <row r="36" spans="1:60" s="242" customFormat="1" ht="15" customHeight="1">
      <c r="A36" s="618"/>
      <c r="B36" s="248" t="s">
        <v>348</v>
      </c>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41"/>
      <c r="BC36" s="243"/>
      <c r="BD36" s="243" t="str">
        <f t="shared" si="0"/>
        <v>Queen Anne's County</v>
      </c>
      <c r="BE36" s="244">
        <v>0</v>
      </c>
      <c r="BF36" s="245">
        <f t="shared" si="1"/>
        <v>0</v>
      </c>
      <c r="BG36" s="246">
        <f t="shared" si="2"/>
        <v>0</v>
      </c>
      <c r="BH36" s="247">
        <f t="shared" si="3"/>
        <v>0</v>
      </c>
    </row>
    <row r="37" spans="1:60" s="242" customFormat="1" ht="15" customHeight="1">
      <c r="A37" s="618"/>
      <c r="B37" s="248" t="s">
        <v>349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41"/>
      <c r="BC37" s="243"/>
      <c r="BD37" s="243" t="str">
        <f t="shared" si="0"/>
        <v>Somerset County</v>
      </c>
      <c r="BE37" s="244">
        <v>0</v>
      </c>
      <c r="BF37" s="245">
        <f t="shared" si="1"/>
        <v>0</v>
      </c>
      <c r="BG37" s="246">
        <f t="shared" si="2"/>
        <v>0</v>
      </c>
      <c r="BH37" s="247">
        <f t="shared" si="3"/>
        <v>0</v>
      </c>
    </row>
    <row r="38" spans="1:60" s="242" customFormat="1" ht="15" customHeight="1">
      <c r="A38" s="618"/>
      <c r="B38" s="248" t="s">
        <v>350</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41"/>
      <c r="BC38" s="243"/>
      <c r="BD38" s="243" t="str">
        <f t="shared" si="0"/>
        <v>St. Mary's County</v>
      </c>
      <c r="BE38" s="244">
        <v>0</v>
      </c>
      <c r="BF38" s="245">
        <f t="shared" si="1"/>
        <v>0</v>
      </c>
      <c r="BG38" s="246">
        <f t="shared" si="2"/>
        <v>0</v>
      </c>
      <c r="BH38" s="247">
        <f t="shared" si="3"/>
        <v>0</v>
      </c>
    </row>
    <row r="39" spans="1:60" s="242" customFormat="1" ht="15" customHeight="1">
      <c r="A39" s="618"/>
      <c r="B39" s="248" t="s">
        <v>351</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41"/>
      <c r="BC39" s="243"/>
      <c r="BD39" s="243" t="str">
        <f t="shared" si="0"/>
        <v>Talbot County</v>
      </c>
      <c r="BE39" s="244">
        <v>0</v>
      </c>
      <c r="BF39" s="245">
        <f t="shared" si="1"/>
        <v>0</v>
      </c>
      <c r="BG39" s="246">
        <f t="shared" si="2"/>
        <v>0</v>
      </c>
      <c r="BH39" s="247">
        <f t="shared" si="3"/>
        <v>0</v>
      </c>
    </row>
    <row r="40" spans="1:60" s="242" customFormat="1" ht="15" customHeight="1">
      <c r="A40" s="618"/>
      <c r="B40" s="248" t="s">
        <v>352</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41"/>
      <c r="BC40" s="243"/>
      <c r="BD40" s="243" t="str">
        <f t="shared" si="0"/>
        <v>Washington County</v>
      </c>
      <c r="BE40" s="244">
        <v>0</v>
      </c>
      <c r="BF40" s="245">
        <f t="shared" si="1"/>
        <v>0</v>
      </c>
      <c r="BG40" s="246">
        <f t="shared" si="2"/>
        <v>0</v>
      </c>
      <c r="BH40" s="247">
        <f t="shared" si="3"/>
        <v>0</v>
      </c>
    </row>
    <row r="41" spans="1:60" s="242" customFormat="1" ht="15" customHeight="1">
      <c r="A41" s="618"/>
      <c r="B41" s="248" t="s">
        <v>353</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41"/>
      <c r="BC41" s="243"/>
      <c r="BD41" s="243" t="str">
        <f t="shared" si="0"/>
        <v>Wicomico County</v>
      </c>
      <c r="BE41" s="244">
        <v>0</v>
      </c>
      <c r="BF41" s="245">
        <f t="shared" si="1"/>
        <v>0</v>
      </c>
      <c r="BG41" s="246">
        <f t="shared" si="2"/>
        <v>0</v>
      </c>
      <c r="BH41" s="247">
        <f t="shared" si="3"/>
        <v>0</v>
      </c>
    </row>
    <row r="42" spans="1:60" s="242" customFormat="1" ht="15" customHeight="1">
      <c r="A42" s="618"/>
      <c r="B42" s="248" t="s">
        <v>132</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41"/>
      <c r="BC42" s="243"/>
      <c r="BD42" s="243" t="str">
        <f t="shared" si="0"/>
        <v>Worcester County</v>
      </c>
      <c r="BE42" s="244">
        <v>0</v>
      </c>
      <c r="BF42" s="245">
        <f t="shared" si="1"/>
        <v>0</v>
      </c>
      <c r="BG42" s="246">
        <f t="shared" si="2"/>
        <v>0</v>
      </c>
      <c r="BH42" s="247">
        <f t="shared" si="3"/>
        <v>0</v>
      </c>
    </row>
    <row r="43" spans="1:60" s="242" customFormat="1" ht="15" customHeight="1" thickBot="1">
      <c r="A43" s="618"/>
      <c r="B43" s="249" t="s">
        <v>354</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41"/>
      <c r="BC43" s="243"/>
      <c r="BD43" s="250" t="str">
        <f t="shared" si="0"/>
        <v>Outside Maryland</v>
      </c>
      <c r="BE43" s="251">
        <v>0</v>
      </c>
      <c r="BF43" s="252">
        <f t="shared" si="1"/>
        <v>0</v>
      </c>
      <c r="BG43" s="253">
        <f t="shared" si="2"/>
        <v>0</v>
      </c>
      <c r="BH43" s="254">
        <f t="shared" si="3"/>
        <v>0</v>
      </c>
    </row>
    <row r="44" spans="1:60" ht="15">
      <c r="A44" s="56"/>
      <c r="B44" s="57" t="s">
        <v>355</v>
      </c>
      <c r="C44" s="292">
        <f aca="true" t="shared" si="4" ref="C44:AH44">SUM(C18:C43)</f>
        <v>0</v>
      </c>
      <c r="D44" s="292">
        <f t="shared" si="4"/>
        <v>0</v>
      </c>
      <c r="E44" s="292">
        <f t="shared" si="4"/>
        <v>0</v>
      </c>
      <c r="F44" s="292">
        <f t="shared" si="4"/>
        <v>0</v>
      </c>
      <c r="G44" s="293">
        <f t="shared" si="4"/>
        <v>0</v>
      </c>
      <c r="H44" s="293">
        <f t="shared" si="4"/>
        <v>0</v>
      </c>
      <c r="I44" s="293">
        <f t="shared" si="4"/>
        <v>0</v>
      </c>
      <c r="J44" s="293">
        <f t="shared" si="4"/>
        <v>0</v>
      </c>
      <c r="K44" s="293">
        <f t="shared" si="4"/>
        <v>0</v>
      </c>
      <c r="L44" s="293">
        <f t="shared" si="4"/>
        <v>0</v>
      </c>
      <c r="M44" s="293">
        <f t="shared" si="4"/>
        <v>0</v>
      </c>
      <c r="N44" s="293">
        <f t="shared" si="4"/>
        <v>0</v>
      </c>
      <c r="O44" s="293">
        <f t="shared" si="4"/>
        <v>0</v>
      </c>
      <c r="P44" s="293">
        <f t="shared" si="4"/>
        <v>0</v>
      </c>
      <c r="Q44" s="293">
        <f t="shared" si="4"/>
        <v>0</v>
      </c>
      <c r="R44" s="293">
        <f t="shared" si="4"/>
        <v>0</v>
      </c>
      <c r="S44" s="293">
        <f t="shared" si="4"/>
        <v>0</v>
      </c>
      <c r="T44" s="293">
        <f t="shared" si="4"/>
        <v>0</v>
      </c>
      <c r="U44" s="293">
        <f t="shared" si="4"/>
        <v>0</v>
      </c>
      <c r="V44" s="293">
        <f t="shared" si="4"/>
        <v>0</v>
      </c>
      <c r="W44" s="293">
        <f t="shared" si="4"/>
        <v>0</v>
      </c>
      <c r="X44" s="293">
        <f t="shared" si="4"/>
        <v>0</v>
      </c>
      <c r="Y44" s="293">
        <f t="shared" si="4"/>
        <v>0</v>
      </c>
      <c r="Z44" s="293">
        <f t="shared" si="4"/>
        <v>0</v>
      </c>
      <c r="AA44" s="293">
        <f t="shared" si="4"/>
        <v>0</v>
      </c>
      <c r="AB44" s="293">
        <f t="shared" si="4"/>
        <v>0</v>
      </c>
      <c r="AC44" s="293">
        <f t="shared" si="4"/>
        <v>0</v>
      </c>
      <c r="AD44" s="293">
        <f t="shared" si="4"/>
        <v>0</v>
      </c>
      <c r="AE44" s="293">
        <f t="shared" si="4"/>
        <v>0</v>
      </c>
      <c r="AF44" s="293">
        <f t="shared" si="4"/>
        <v>0</v>
      </c>
      <c r="AG44" s="293">
        <f t="shared" si="4"/>
        <v>0</v>
      </c>
      <c r="AH44" s="293">
        <f t="shared" si="4"/>
        <v>0</v>
      </c>
      <c r="AI44" s="293">
        <f aca="true" t="shared" si="5" ref="AI44:AZ44">SUM(AI18:AI43)</f>
        <v>0</v>
      </c>
      <c r="AJ44" s="293">
        <f t="shared" si="5"/>
        <v>0</v>
      </c>
      <c r="AK44" s="293">
        <f t="shared" si="5"/>
        <v>0</v>
      </c>
      <c r="AL44" s="293">
        <f t="shared" si="5"/>
        <v>0</v>
      </c>
      <c r="AM44" s="293">
        <f t="shared" si="5"/>
        <v>0</v>
      </c>
      <c r="AN44" s="293">
        <f t="shared" si="5"/>
        <v>0</v>
      </c>
      <c r="AO44" s="293">
        <f t="shared" si="5"/>
        <v>0</v>
      </c>
      <c r="AP44" s="293">
        <f t="shared" si="5"/>
        <v>0</v>
      </c>
      <c r="AQ44" s="293">
        <f t="shared" si="5"/>
        <v>0</v>
      </c>
      <c r="AR44" s="293">
        <f t="shared" si="5"/>
        <v>0</v>
      </c>
      <c r="AS44" s="293">
        <f t="shared" si="5"/>
        <v>0</v>
      </c>
      <c r="AT44" s="293">
        <f t="shared" si="5"/>
        <v>0</v>
      </c>
      <c r="AU44" s="293">
        <f t="shared" si="5"/>
        <v>0</v>
      </c>
      <c r="AV44" s="293">
        <f t="shared" si="5"/>
        <v>0</v>
      </c>
      <c r="AW44" s="293">
        <f t="shared" si="5"/>
        <v>0</v>
      </c>
      <c r="AX44" s="293">
        <f t="shared" si="5"/>
        <v>0</v>
      </c>
      <c r="AY44" s="293">
        <f t="shared" si="5"/>
        <v>0</v>
      </c>
      <c r="AZ44" s="294">
        <f t="shared" si="5"/>
        <v>0</v>
      </c>
      <c r="BC44" s="132"/>
      <c r="BD44" s="133"/>
      <c r="BE44" s="133"/>
      <c r="BF44" s="133"/>
      <c r="BG44" s="134" t="s">
        <v>250</v>
      </c>
      <c r="BH44" s="135">
        <f>SUM(BH18:BH43)</f>
        <v>0</v>
      </c>
    </row>
    <row r="45" spans="1:60" ht="12.75">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C45" s="132"/>
      <c r="BD45" s="133"/>
      <c r="BE45" s="133"/>
      <c r="BF45" s="133"/>
      <c r="BG45" s="134" t="s">
        <v>251</v>
      </c>
      <c r="BH45" s="255">
        <f>+BC16</f>
        <v>0</v>
      </c>
    </row>
    <row r="46" spans="1:60" ht="13.5" thickBot="1">
      <c r="A46" s="5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C46" s="256"/>
      <c r="BD46" s="257"/>
      <c r="BE46" s="257"/>
      <c r="BF46" s="257"/>
      <c r="BG46" s="136" t="s">
        <v>252</v>
      </c>
      <c r="BH46" s="258">
        <f>+BH44*BH45/1000/12</f>
        <v>0</v>
      </c>
    </row>
    <row r="47" spans="1:52" ht="12.75">
      <c r="A47" s="5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2.75">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row>
    <row r="49" spans="1:53" ht="12.75" hidden="1">
      <c r="A49" s="59"/>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row>
    <row r="50" spans="1:53" ht="12.75" hidden="1">
      <c r="A50" s="5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row>
    <row r="51" spans="1:53" ht="12.75" hidden="1">
      <c r="A51" s="5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row>
    <row r="52" spans="1:53" ht="12.75" hidden="1">
      <c r="A52" s="59"/>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row>
    <row r="53" spans="1:53" ht="12.75" hidden="1">
      <c r="A53" s="59"/>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row>
    <row r="54" spans="1:53" ht="12.75" hidden="1">
      <c r="A54" s="59"/>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row>
    <row r="55" ht="12.75" hidden="1"/>
    <row r="56" ht="12.75" hidden="1"/>
    <row r="57" ht="12.75" hidden="1"/>
    <row r="58" ht="12.75" hidden="1"/>
    <row r="59" ht="12.75" hidden="1"/>
    <row r="60" ht="12.75" hidden="1"/>
    <row r="61" ht="12.75" hidden="1"/>
    <row r="62" ht="12.75" hidden="1"/>
  </sheetData>
  <sheetProtection password="A877" sheet="1" objects="1" scenarios="1"/>
  <mergeCells count="7">
    <mergeCell ref="A19:A43"/>
    <mergeCell ref="C7:R7"/>
    <mergeCell ref="S7:AH7"/>
    <mergeCell ref="AI7:AZ7"/>
    <mergeCell ref="C10:R10"/>
    <mergeCell ref="S10:AH10"/>
    <mergeCell ref="AI10:AZ10"/>
  </mergeCells>
  <conditionalFormatting sqref="C14:AZ14">
    <cfRule type="cellIs" priority="1" dxfId="0" operator="equal" stopIfTrue="1">
      <formula>"Select one"</formula>
    </cfRule>
  </conditionalFormatting>
  <conditionalFormatting sqref="C15:AZ43">
    <cfRule type="expression" priority="2" dxfId="0" stopIfTrue="1">
      <formula>ISBLANK(C15)</formula>
    </cfRule>
  </conditionalFormatting>
  <conditionalFormatting sqref="C44:AZ44">
    <cfRule type="expression" priority="3" dxfId="4" stopIfTrue="1">
      <formula>SUM(C$18:C$43)&gt;1</formula>
    </cfRule>
  </conditionalFormatting>
  <dataValidations count="1">
    <dataValidation type="list" allowBlank="1" showInputMessage="1" showErrorMessage="1" sqref="C14:AZ14">
      <formula1>List_Yes_No</formula1>
    </dataValidation>
  </dataValidations>
  <printOptions/>
  <pageMargins left="0.5" right="0.5" top="0.75" bottom="0.75" header="0.5" footer="0.5"/>
  <pageSetup fitToWidth="3" horizontalDpi="600" verticalDpi="600" orientation="landscape" scale="49" r:id="rId2"/>
  <headerFooter alignWithMargins="0">
    <oddFooter>&amp;CPage &amp;P&amp;R&amp;9&amp;A</oddFooter>
  </headerFooter>
  <colBreaks count="2" manualBreakCount="2">
    <brk id="18" min="3" max="44" man="1"/>
    <brk id="34" min="3" max="44" man="1"/>
  </colBreaks>
  <legacyDrawing r:id="rId1"/>
</worksheet>
</file>

<file path=xl/worksheets/sheet15.xml><?xml version="1.0" encoding="utf-8"?>
<worksheet xmlns="http://schemas.openxmlformats.org/spreadsheetml/2006/main" xmlns:r="http://schemas.openxmlformats.org/officeDocument/2006/relationships">
  <sheetPr codeName="Sheet14"/>
  <dimension ref="A1:BH54"/>
  <sheetViews>
    <sheetView showGridLines="0" workbookViewId="0" topLeftCell="A1">
      <selection activeCell="B59" sqref="B59"/>
    </sheetView>
  </sheetViews>
  <sheetFormatPr defaultColWidth="9.140625" defaultRowHeight="12.75" zeroHeight="1"/>
  <cols>
    <col min="1" max="1" width="14.140625" style="60" customWidth="1"/>
    <col min="2" max="2" width="24.28125" style="61" customWidth="1"/>
    <col min="3" max="52" width="12.421875" style="61" customWidth="1"/>
    <col min="53" max="53" width="9.140625" style="50" customWidth="1"/>
    <col min="54" max="54" width="0" style="50" hidden="1" customWidth="1"/>
    <col min="55" max="55" width="9.140625" style="85" hidden="1" customWidth="1"/>
    <col min="56" max="56" width="22.00390625" style="85" hidden="1" customWidth="1"/>
    <col min="57" max="57" width="9.140625" style="85" hidden="1" customWidth="1"/>
    <col min="58" max="58" width="9.28125" style="85" hidden="1" customWidth="1"/>
    <col min="59" max="59" width="34.28125" style="85" hidden="1" customWidth="1"/>
    <col min="60" max="60" width="23.57421875" style="85" hidden="1" customWidth="1"/>
    <col min="61" max="16384" width="9.140625" style="85" hidden="1" customWidth="1"/>
  </cols>
  <sheetData>
    <row r="1" s="353" customFormat="1" ht="12" customHeight="1">
      <c r="A1" s="352"/>
    </row>
    <row r="2" s="353" customFormat="1" ht="32.25" customHeight="1">
      <c r="A2" s="352"/>
    </row>
    <row r="3" s="388" customFormat="1" ht="12" customHeight="1">
      <c r="A3" s="387"/>
    </row>
    <row r="4" spans="3:44" s="76" customFormat="1" ht="20.25">
      <c r="C4" s="63" t="s">
        <v>83</v>
      </c>
      <c r="D4" s="187"/>
      <c r="E4" s="187"/>
      <c r="F4" s="187"/>
      <c r="G4" s="18"/>
      <c r="H4" s="160"/>
      <c r="I4" s="160"/>
      <c r="J4" s="160"/>
      <c r="K4" s="160"/>
      <c r="L4" s="160"/>
      <c r="T4" s="63" t="str">
        <f>+C4</f>
        <v>Request for POS Proposal for The State of Maryland, Functional Area 2</v>
      </c>
      <c r="U4" s="187"/>
      <c r="V4" s="187"/>
      <c r="W4" s="18"/>
      <c r="X4" s="160"/>
      <c r="Y4" s="160"/>
      <c r="Z4" s="160"/>
      <c r="AA4" s="160"/>
      <c r="AB4" s="160"/>
      <c r="AJ4" s="187"/>
      <c r="AK4" s="63" t="str">
        <f>+C4</f>
        <v>Request for POS Proposal for The State of Maryland, Functional Area 2</v>
      </c>
      <c r="AL4" s="187"/>
      <c r="AM4" s="18"/>
      <c r="AN4" s="160"/>
      <c r="AO4" s="160"/>
      <c r="AP4" s="160"/>
      <c r="AQ4" s="160"/>
      <c r="AR4" s="160"/>
    </row>
    <row r="5" spans="3:52" s="76" customFormat="1" ht="17.25">
      <c r="C5" s="303" t="s">
        <v>96</v>
      </c>
      <c r="D5" s="321"/>
      <c r="E5" s="321"/>
      <c r="F5" s="321"/>
      <c r="G5" s="322"/>
      <c r="H5" s="310"/>
      <c r="I5" s="310"/>
      <c r="J5" s="310"/>
      <c r="K5" s="310"/>
      <c r="L5" s="310"/>
      <c r="M5" s="312"/>
      <c r="N5" s="312"/>
      <c r="O5" s="312"/>
      <c r="P5" s="312"/>
      <c r="Q5" s="312"/>
      <c r="R5" s="312"/>
      <c r="S5" s="312"/>
      <c r="T5" s="303" t="str">
        <f>+C5</f>
        <v>Attachment P-10c: Hospital Utilization and Distribution of Allowable Charges</v>
      </c>
      <c r="U5" s="321"/>
      <c r="V5" s="321"/>
      <c r="W5" s="322"/>
      <c r="X5" s="310"/>
      <c r="Y5" s="310"/>
      <c r="Z5" s="310"/>
      <c r="AA5" s="310"/>
      <c r="AB5" s="310"/>
      <c r="AC5" s="312"/>
      <c r="AD5" s="312"/>
      <c r="AE5" s="312"/>
      <c r="AF5" s="312"/>
      <c r="AG5" s="312"/>
      <c r="AH5" s="312"/>
      <c r="AI5" s="312"/>
      <c r="AJ5" s="321"/>
      <c r="AK5" s="303" t="str">
        <f>+C5</f>
        <v>Attachment P-10c: Hospital Utilization and Distribution of Allowable Charges</v>
      </c>
      <c r="AL5" s="321"/>
      <c r="AM5" s="322"/>
      <c r="AN5" s="310"/>
      <c r="AO5" s="310"/>
      <c r="AP5" s="310"/>
      <c r="AQ5" s="310"/>
      <c r="AR5" s="310"/>
      <c r="AS5" s="312"/>
      <c r="AT5" s="312"/>
      <c r="AU5" s="312"/>
      <c r="AV5" s="312"/>
      <c r="AW5" s="312"/>
      <c r="AX5" s="312"/>
      <c r="AY5" s="312"/>
      <c r="AZ5" s="312"/>
    </row>
    <row r="6" spans="3:44" s="69" customFormat="1" ht="22.5">
      <c r="C6" s="30"/>
      <c r="D6" s="30"/>
      <c r="E6" s="30"/>
      <c r="F6" s="30"/>
      <c r="G6" s="15"/>
      <c r="H6" s="28"/>
      <c r="I6" s="28"/>
      <c r="J6" s="28"/>
      <c r="K6" s="28"/>
      <c r="L6" s="28"/>
      <c r="S6" s="30"/>
      <c r="T6" s="30"/>
      <c r="U6" s="30"/>
      <c r="V6" s="30"/>
      <c r="W6" s="15"/>
      <c r="X6" s="28"/>
      <c r="Y6" s="28"/>
      <c r="Z6" s="28"/>
      <c r="AA6" s="28"/>
      <c r="AB6" s="28"/>
      <c r="AI6" s="30"/>
      <c r="AJ6" s="30"/>
      <c r="AK6" s="30"/>
      <c r="AL6" s="30"/>
      <c r="AM6" s="15"/>
      <c r="AN6" s="28"/>
      <c r="AO6" s="28"/>
      <c r="AP6" s="28"/>
      <c r="AQ6" s="28"/>
      <c r="AR6" s="28"/>
    </row>
    <row r="7" spans="3:53" s="69" customFormat="1" ht="22.5">
      <c r="C7" s="612" t="str">
        <f>+RFP_no</f>
        <v>Solicitation No. F10B8200015</v>
      </c>
      <c r="D7" s="613"/>
      <c r="E7" s="613"/>
      <c r="F7" s="613"/>
      <c r="G7" s="613"/>
      <c r="H7" s="613"/>
      <c r="I7" s="613"/>
      <c r="J7" s="613"/>
      <c r="K7" s="613"/>
      <c r="L7" s="613"/>
      <c r="M7" s="613"/>
      <c r="N7" s="613"/>
      <c r="O7" s="613"/>
      <c r="P7" s="613"/>
      <c r="Q7" s="613"/>
      <c r="R7" s="613"/>
      <c r="S7" s="613"/>
      <c r="T7" s="612" t="str">
        <f>+RFP_no</f>
        <v>Solicitation No. F10B8200015</v>
      </c>
      <c r="U7" s="613"/>
      <c r="V7" s="613"/>
      <c r="W7" s="613"/>
      <c r="X7" s="613"/>
      <c r="Y7" s="613"/>
      <c r="Z7" s="613"/>
      <c r="AA7" s="613"/>
      <c r="AB7" s="613"/>
      <c r="AC7" s="613"/>
      <c r="AD7" s="613"/>
      <c r="AE7" s="613"/>
      <c r="AF7" s="613"/>
      <c r="AG7" s="613"/>
      <c r="AH7" s="613"/>
      <c r="AI7" s="613"/>
      <c r="AJ7" s="614"/>
      <c r="AK7" s="612" t="str">
        <f>+RFP_no</f>
        <v>Solicitation No. F10B8200015</v>
      </c>
      <c r="AL7" s="613"/>
      <c r="AM7" s="613"/>
      <c r="AN7" s="613"/>
      <c r="AO7" s="613"/>
      <c r="AP7" s="613"/>
      <c r="AQ7" s="613"/>
      <c r="AR7" s="613"/>
      <c r="AS7" s="613"/>
      <c r="AT7" s="613"/>
      <c r="AU7" s="613"/>
      <c r="AV7" s="613"/>
      <c r="AW7" s="613"/>
      <c r="AX7" s="613"/>
      <c r="AY7" s="613"/>
      <c r="AZ7" s="614"/>
      <c r="BA7" s="87"/>
    </row>
    <row r="8" spans="1:60" ht="23.25" customHeight="1">
      <c r="A8" s="51"/>
      <c r="B8" s="50"/>
      <c r="C8" s="621" t="s">
        <v>123</v>
      </c>
      <c r="D8" s="621"/>
      <c r="E8" s="621"/>
      <c r="F8" s="621"/>
      <c r="G8" s="621"/>
      <c r="H8" s="621"/>
      <c r="I8" s="621"/>
      <c r="J8" s="621"/>
      <c r="K8" s="621"/>
      <c r="L8" s="621"/>
      <c r="M8" s="621"/>
      <c r="N8" s="621"/>
      <c r="O8" s="621"/>
      <c r="P8" s="621"/>
      <c r="Q8" s="621"/>
      <c r="R8" s="621"/>
      <c r="S8" s="621"/>
      <c r="T8" s="621" t="str">
        <f>+C8</f>
        <v>Outpatient Hospital for Actives and Retirees Under Age 65</v>
      </c>
      <c r="U8" s="621"/>
      <c r="V8" s="621"/>
      <c r="W8" s="621"/>
      <c r="X8" s="621"/>
      <c r="Y8" s="621"/>
      <c r="Z8" s="621"/>
      <c r="AA8" s="621"/>
      <c r="AB8" s="621"/>
      <c r="AC8" s="621"/>
      <c r="AD8" s="621"/>
      <c r="AE8" s="621"/>
      <c r="AF8" s="621"/>
      <c r="AG8" s="621"/>
      <c r="AH8" s="621"/>
      <c r="AI8" s="621"/>
      <c r="AJ8" s="621"/>
      <c r="AK8" s="621" t="str">
        <f>+T8</f>
        <v>Outpatient Hospital for Actives and Retirees Under Age 65</v>
      </c>
      <c r="AL8" s="621"/>
      <c r="AM8" s="621"/>
      <c r="AN8" s="621"/>
      <c r="AO8" s="621"/>
      <c r="AP8" s="621"/>
      <c r="AQ8" s="621"/>
      <c r="AR8" s="621"/>
      <c r="AS8" s="621"/>
      <c r="AT8" s="621"/>
      <c r="AU8" s="621"/>
      <c r="AV8" s="621"/>
      <c r="AW8" s="621"/>
      <c r="AX8" s="621"/>
      <c r="AY8" s="621"/>
      <c r="AZ8" s="621"/>
      <c r="BA8" s="260"/>
      <c r="BC8" s="226"/>
      <c r="BD8" s="226"/>
      <c r="BE8" s="226"/>
      <c r="BF8" s="226"/>
      <c r="BG8" s="226"/>
      <c r="BH8" s="226"/>
    </row>
    <row r="9" spans="1:52" ht="17.25">
      <c r="A9" s="51"/>
      <c r="B9" s="50"/>
      <c r="C9" s="16"/>
      <c r="D9" s="16"/>
      <c r="E9" s="16"/>
      <c r="F9" s="16"/>
      <c r="G9" s="16"/>
      <c r="H9" s="16"/>
      <c r="I9" s="16"/>
      <c r="J9" s="16"/>
      <c r="K9" s="50"/>
      <c r="L9" s="50"/>
      <c r="M9" s="50"/>
      <c r="N9" s="50"/>
      <c r="O9" s="50"/>
      <c r="P9" s="50"/>
      <c r="Q9" s="50"/>
      <c r="R9" s="33"/>
      <c r="S9" s="227"/>
      <c r="T9" s="16"/>
      <c r="U9" s="16"/>
      <c r="V9" s="16"/>
      <c r="W9" s="16"/>
      <c r="X9" s="16"/>
      <c r="Y9" s="16"/>
      <c r="Z9" s="16"/>
      <c r="AA9" s="16"/>
      <c r="AB9" s="50"/>
      <c r="AC9" s="50"/>
      <c r="AD9" s="50"/>
      <c r="AE9" s="50"/>
      <c r="AF9" s="50"/>
      <c r="AG9" s="50"/>
      <c r="AH9" s="50"/>
      <c r="AI9" s="33"/>
      <c r="AJ9" s="227"/>
      <c r="AK9" s="50"/>
      <c r="AL9" s="50"/>
      <c r="AM9" s="50"/>
      <c r="AN9" s="50"/>
      <c r="AO9" s="50"/>
      <c r="AP9" s="50"/>
      <c r="AQ9" s="50"/>
      <c r="AR9" s="50"/>
      <c r="AS9" s="50"/>
      <c r="AT9" s="50"/>
      <c r="AU9" s="50"/>
      <c r="AV9" s="50"/>
      <c r="AW9" s="50"/>
      <c r="AX9" s="50"/>
      <c r="AY9" s="50"/>
      <c r="AZ9" s="50"/>
    </row>
    <row r="10" spans="1:52" ht="54.75" customHeight="1">
      <c r="A10" s="51"/>
      <c r="B10" s="50"/>
      <c r="C10" s="600" t="s">
        <v>16</v>
      </c>
      <c r="D10" s="600"/>
      <c r="E10" s="600"/>
      <c r="F10" s="600"/>
      <c r="G10" s="600"/>
      <c r="H10" s="600"/>
      <c r="I10" s="600"/>
      <c r="J10" s="600"/>
      <c r="K10" s="600"/>
      <c r="L10" s="600"/>
      <c r="M10" s="600"/>
      <c r="N10" s="600"/>
      <c r="O10" s="600"/>
      <c r="P10" s="600"/>
      <c r="Q10" s="600"/>
      <c r="R10" s="600"/>
      <c r="S10" s="600"/>
      <c r="T10" s="600" t="s">
        <v>16</v>
      </c>
      <c r="U10" s="600"/>
      <c r="V10" s="600"/>
      <c r="W10" s="600"/>
      <c r="X10" s="600"/>
      <c r="Y10" s="600"/>
      <c r="Z10" s="600"/>
      <c r="AA10" s="600"/>
      <c r="AB10" s="600"/>
      <c r="AC10" s="600"/>
      <c r="AD10" s="600"/>
      <c r="AE10" s="600"/>
      <c r="AF10" s="600"/>
      <c r="AG10" s="600"/>
      <c r="AH10" s="600"/>
      <c r="AI10" s="600"/>
      <c r="AJ10" s="600"/>
      <c r="AK10" s="620" t="s">
        <v>16</v>
      </c>
      <c r="AL10" s="620"/>
      <c r="AM10" s="620"/>
      <c r="AN10" s="620"/>
      <c r="AO10" s="620"/>
      <c r="AP10" s="620"/>
      <c r="AQ10" s="620"/>
      <c r="AR10" s="620"/>
      <c r="AS10" s="620"/>
      <c r="AT10" s="620"/>
      <c r="AU10" s="620"/>
      <c r="AV10" s="620"/>
      <c r="AW10" s="620"/>
      <c r="AX10" s="620"/>
      <c r="AY10" s="620"/>
      <c r="AZ10" s="620"/>
    </row>
    <row r="11" spans="1:52" ht="17.25">
      <c r="A11" s="16"/>
      <c r="B11" s="16"/>
      <c r="C11" s="223"/>
      <c r="D11" s="16"/>
      <c r="E11" s="16"/>
      <c r="F11" s="16"/>
      <c r="G11" s="16"/>
      <c r="H11" s="16"/>
      <c r="I11" s="50"/>
      <c r="J11" s="50"/>
      <c r="K11" s="50"/>
      <c r="L11" s="50"/>
      <c r="M11" s="50"/>
      <c r="N11" s="50"/>
      <c r="O11" s="50"/>
      <c r="P11" s="50"/>
      <c r="Q11" s="50"/>
      <c r="R11" s="259"/>
      <c r="S11" s="50"/>
      <c r="T11" s="50"/>
      <c r="U11" s="50"/>
      <c r="V11" s="50"/>
      <c r="W11" s="50"/>
      <c r="X11" s="50"/>
      <c r="Y11" s="50"/>
      <c r="Z11" s="50"/>
      <c r="AA11" s="50"/>
      <c r="AB11" s="50"/>
      <c r="AC11" s="50"/>
      <c r="AD11" s="50"/>
      <c r="AE11" s="50"/>
      <c r="AF11" s="50"/>
      <c r="AG11" s="50"/>
      <c r="AH11" s="50"/>
      <c r="AI11" s="259"/>
      <c r="AJ11" s="50"/>
      <c r="AK11" s="50"/>
      <c r="AL11" s="50"/>
      <c r="AM11" s="50"/>
      <c r="AN11" s="50"/>
      <c r="AO11" s="50"/>
      <c r="AP11" s="50"/>
      <c r="AQ11" s="50"/>
      <c r="AR11" s="50"/>
      <c r="AS11" s="50"/>
      <c r="AT11" s="50"/>
      <c r="AU11" s="50"/>
      <c r="AV11" s="50"/>
      <c r="AW11" s="50"/>
      <c r="AX11" s="50"/>
      <c r="AY11" s="50"/>
      <c r="AZ11" s="50"/>
    </row>
    <row r="12" spans="1:52" ht="15">
      <c r="A12" s="51"/>
      <c r="B12" s="50"/>
      <c r="C12" s="361" t="s">
        <v>53</v>
      </c>
      <c r="D12" s="362"/>
      <c r="E12" s="362"/>
      <c r="F12" s="362"/>
      <c r="G12" s="362"/>
      <c r="H12" s="362"/>
      <c r="I12" s="362"/>
      <c r="J12" s="362"/>
      <c r="K12" s="362"/>
      <c r="L12" s="362"/>
      <c r="M12" s="362"/>
      <c r="N12" s="362"/>
      <c r="O12" s="362"/>
      <c r="P12" s="362"/>
      <c r="Q12" s="362"/>
      <c r="R12" s="362"/>
      <c r="S12" s="363"/>
      <c r="T12" s="367" t="str">
        <f>+C12</f>
        <v>Hospitals</v>
      </c>
      <c r="U12" s="362"/>
      <c r="V12" s="362"/>
      <c r="W12" s="362"/>
      <c r="X12" s="362"/>
      <c r="Y12" s="362"/>
      <c r="Z12" s="362"/>
      <c r="AA12" s="362"/>
      <c r="AB12" s="362"/>
      <c r="AC12" s="362"/>
      <c r="AD12" s="362"/>
      <c r="AE12" s="362"/>
      <c r="AF12" s="362"/>
      <c r="AG12" s="362"/>
      <c r="AH12" s="362"/>
      <c r="AI12" s="362"/>
      <c r="AJ12" s="362"/>
      <c r="AK12" s="368" t="str">
        <f>+T12</f>
        <v>Hospitals</v>
      </c>
      <c r="AL12" s="362"/>
      <c r="AM12" s="362"/>
      <c r="AN12" s="362"/>
      <c r="AO12" s="362"/>
      <c r="AP12" s="362"/>
      <c r="AQ12" s="362"/>
      <c r="AR12" s="362"/>
      <c r="AS12" s="362"/>
      <c r="AT12" s="362"/>
      <c r="AU12" s="362"/>
      <c r="AV12" s="362"/>
      <c r="AW12" s="362"/>
      <c r="AX12" s="362"/>
      <c r="AY12" s="362"/>
      <c r="AZ12" s="363"/>
    </row>
    <row r="13" spans="1:52" ht="52.5">
      <c r="A13" s="51"/>
      <c r="B13" s="50"/>
      <c r="C13" s="229" t="s">
        <v>54</v>
      </c>
      <c r="D13" s="229" t="s">
        <v>55</v>
      </c>
      <c r="E13" s="229" t="s">
        <v>56</v>
      </c>
      <c r="F13" s="229" t="s">
        <v>57</v>
      </c>
      <c r="G13" s="229" t="s">
        <v>58</v>
      </c>
      <c r="H13" s="229" t="s">
        <v>59</v>
      </c>
      <c r="I13" s="229" t="s">
        <v>60</v>
      </c>
      <c r="J13" s="229" t="s">
        <v>61</v>
      </c>
      <c r="K13" s="229" t="s">
        <v>62</v>
      </c>
      <c r="L13" s="229" t="s">
        <v>63</v>
      </c>
      <c r="M13" s="229" t="s">
        <v>64</v>
      </c>
      <c r="N13" s="229" t="s">
        <v>65</v>
      </c>
      <c r="O13" s="229" t="s">
        <v>66</v>
      </c>
      <c r="P13" s="229" t="s">
        <v>67</v>
      </c>
      <c r="Q13" s="229" t="s">
        <v>68</v>
      </c>
      <c r="R13" s="229" t="s">
        <v>69</v>
      </c>
      <c r="S13" s="229" t="s">
        <v>70</v>
      </c>
      <c r="T13" s="229" t="s">
        <v>71</v>
      </c>
      <c r="U13" s="229" t="s">
        <v>72</v>
      </c>
      <c r="V13" s="229" t="s">
        <v>73</v>
      </c>
      <c r="W13" s="229" t="s">
        <v>74</v>
      </c>
      <c r="X13" s="229" t="s">
        <v>75</v>
      </c>
      <c r="Y13" s="229" t="s">
        <v>76</v>
      </c>
      <c r="Z13" s="229" t="s">
        <v>77</v>
      </c>
      <c r="AA13" s="229" t="s">
        <v>78</v>
      </c>
      <c r="AB13" s="229" t="s">
        <v>79</v>
      </c>
      <c r="AC13" s="229" t="s">
        <v>80</v>
      </c>
      <c r="AD13" s="229" t="s">
        <v>81</v>
      </c>
      <c r="AE13" s="229" t="s">
        <v>82</v>
      </c>
      <c r="AF13" s="229" t="s">
        <v>100</v>
      </c>
      <c r="AG13" s="229" t="s">
        <v>101</v>
      </c>
      <c r="AH13" s="229" t="s">
        <v>102</v>
      </c>
      <c r="AI13" s="229" t="s">
        <v>103</v>
      </c>
      <c r="AJ13" s="229" t="s">
        <v>104</v>
      </c>
      <c r="AK13" s="230" t="s">
        <v>238</v>
      </c>
      <c r="AL13" s="229" t="s">
        <v>105</v>
      </c>
      <c r="AM13" s="229" t="s">
        <v>106</v>
      </c>
      <c r="AN13" s="229" t="s">
        <v>107</v>
      </c>
      <c r="AO13" s="229" t="s">
        <v>108</v>
      </c>
      <c r="AP13" s="229" t="s">
        <v>109</v>
      </c>
      <c r="AQ13" s="229" t="s">
        <v>110</v>
      </c>
      <c r="AR13" s="229" t="s">
        <v>111</v>
      </c>
      <c r="AS13" s="229" t="s">
        <v>112</v>
      </c>
      <c r="AT13" s="229" t="s">
        <v>113</v>
      </c>
      <c r="AU13" s="229" t="s">
        <v>114</v>
      </c>
      <c r="AV13" s="229" t="s">
        <v>115</v>
      </c>
      <c r="AW13" s="229" t="s">
        <v>116</v>
      </c>
      <c r="AX13" s="229" t="s">
        <v>117</v>
      </c>
      <c r="AY13" s="229" t="s">
        <v>118</v>
      </c>
      <c r="AZ13" s="229" t="s">
        <v>354</v>
      </c>
    </row>
    <row r="14" spans="1:52" ht="13.5" thickBot="1">
      <c r="A14" s="51"/>
      <c r="B14" s="52" t="s">
        <v>119</v>
      </c>
      <c r="C14" s="109" t="s">
        <v>265</v>
      </c>
      <c r="D14" s="109" t="s">
        <v>265</v>
      </c>
      <c r="E14" s="109" t="s">
        <v>265</v>
      </c>
      <c r="F14" s="109" t="s">
        <v>265</v>
      </c>
      <c r="G14" s="109" t="s">
        <v>265</v>
      </c>
      <c r="H14" s="109" t="s">
        <v>265</v>
      </c>
      <c r="I14" s="109" t="s">
        <v>265</v>
      </c>
      <c r="J14" s="109" t="s">
        <v>265</v>
      </c>
      <c r="K14" s="109" t="s">
        <v>265</v>
      </c>
      <c r="L14" s="109" t="s">
        <v>265</v>
      </c>
      <c r="M14" s="109" t="s">
        <v>265</v>
      </c>
      <c r="N14" s="109" t="s">
        <v>265</v>
      </c>
      <c r="O14" s="109" t="s">
        <v>265</v>
      </c>
      <c r="P14" s="109" t="s">
        <v>265</v>
      </c>
      <c r="Q14" s="109" t="s">
        <v>265</v>
      </c>
      <c r="R14" s="109" t="s">
        <v>265</v>
      </c>
      <c r="S14" s="109" t="s">
        <v>265</v>
      </c>
      <c r="T14" s="109" t="s">
        <v>265</v>
      </c>
      <c r="U14" s="109" t="s">
        <v>265</v>
      </c>
      <c r="V14" s="109" t="s">
        <v>265</v>
      </c>
      <c r="W14" s="109" t="s">
        <v>265</v>
      </c>
      <c r="X14" s="109" t="s">
        <v>265</v>
      </c>
      <c r="Y14" s="109" t="s">
        <v>265</v>
      </c>
      <c r="Z14" s="109" t="s">
        <v>265</v>
      </c>
      <c r="AA14" s="109" t="s">
        <v>265</v>
      </c>
      <c r="AB14" s="109" t="s">
        <v>265</v>
      </c>
      <c r="AC14" s="109" t="s">
        <v>265</v>
      </c>
      <c r="AD14" s="109" t="s">
        <v>265</v>
      </c>
      <c r="AE14" s="109" t="s">
        <v>265</v>
      </c>
      <c r="AF14" s="109" t="s">
        <v>265</v>
      </c>
      <c r="AG14" s="109" t="s">
        <v>265</v>
      </c>
      <c r="AH14" s="109" t="s">
        <v>265</v>
      </c>
      <c r="AI14" s="109" t="s">
        <v>265</v>
      </c>
      <c r="AJ14" s="109" t="s">
        <v>265</v>
      </c>
      <c r="AK14" s="109" t="s">
        <v>265</v>
      </c>
      <c r="AL14" s="109" t="s">
        <v>265</v>
      </c>
      <c r="AM14" s="109" t="s">
        <v>265</v>
      </c>
      <c r="AN14" s="109" t="s">
        <v>265</v>
      </c>
      <c r="AO14" s="109" t="s">
        <v>265</v>
      </c>
      <c r="AP14" s="109" t="s">
        <v>265</v>
      </c>
      <c r="AQ14" s="109" t="s">
        <v>265</v>
      </c>
      <c r="AR14" s="109" t="s">
        <v>265</v>
      </c>
      <c r="AS14" s="109" t="s">
        <v>265</v>
      </c>
      <c r="AT14" s="109" t="s">
        <v>265</v>
      </c>
      <c r="AU14" s="109" t="s">
        <v>265</v>
      </c>
      <c r="AV14" s="109" t="s">
        <v>265</v>
      </c>
      <c r="AW14" s="109" t="s">
        <v>265</v>
      </c>
      <c r="AX14" s="109" t="s">
        <v>265</v>
      </c>
      <c r="AY14" s="109" t="s">
        <v>265</v>
      </c>
      <c r="AZ14" s="109" t="s">
        <v>265</v>
      </c>
    </row>
    <row r="15" spans="1:60" ht="13.5">
      <c r="A15" s="51"/>
      <c r="B15" s="53" t="s">
        <v>124</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C15" s="231">
        <f>+SUM(C15:AZ15)</f>
        <v>0</v>
      </c>
      <c r="BD15" s="232"/>
      <c r="BE15" s="232"/>
      <c r="BF15" s="232"/>
      <c r="BG15" s="232"/>
      <c r="BH15" s="233"/>
    </row>
    <row r="16" spans="1:60" ht="14.25" thickBot="1">
      <c r="A16" s="51"/>
      <c r="B16" s="53"/>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C16" s="234">
        <f>+SUM(C16:AZ16)</f>
        <v>0</v>
      </c>
      <c r="BD16" s="133"/>
      <c r="BE16" s="133"/>
      <c r="BF16" s="133"/>
      <c r="BG16" s="133"/>
      <c r="BH16" s="235"/>
    </row>
    <row r="17" spans="1:60" ht="14.25" thickBot="1">
      <c r="A17" s="51"/>
      <c r="B17" s="53" t="s">
        <v>244</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C17" s="234">
        <f>+SUM(C17:AZ17)</f>
        <v>0</v>
      </c>
      <c r="BD17" s="236" t="s">
        <v>245</v>
      </c>
      <c r="BE17" s="237" t="s">
        <v>246</v>
      </c>
      <c r="BF17" s="238" t="s">
        <v>247</v>
      </c>
      <c r="BG17" s="238" t="s">
        <v>253</v>
      </c>
      <c r="BH17" s="239" t="s">
        <v>249</v>
      </c>
    </row>
    <row r="18" spans="1:60" s="242" customFormat="1" ht="15" customHeight="1">
      <c r="A18" s="366"/>
      <c r="B18" s="240" t="s">
        <v>99</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41"/>
      <c r="BB18" s="241"/>
      <c r="BC18" s="243"/>
      <c r="BD18" s="243" t="str">
        <f>+B18</f>
        <v>Allegany County</v>
      </c>
      <c r="BE18" s="244">
        <v>0</v>
      </c>
      <c r="BF18" s="245">
        <f>+SUM(C18:AZ18)</f>
        <v>0</v>
      </c>
      <c r="BG18" s="246">
        <f>+SUMPRODUCT(C18:AZ18,$C$17:$AZ$17)/IF(BF18=0,1,BF18)</f>
        <v>0</v>
      </c>
      <c r="BH18" s="247">
        <f>+BG18*BF18</f>
        <v>0</v>
      </c>
    </row>
    <row r="19" spans="1:60" s="242" customFormat="1" ht="15" customHeight="1">
      <c r="A19" s="617" t="s">
        <v>322</v>
      </c>
      <c r="B19" s="248" t="s">
        <v>331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241"/>
      <c r="BB19" s="241"/>
      <c r="BC19" s="243"/>
      <c r="BD19" s="243" t="str">
        <f aca="true" t="shared" si="0" ref="BD19:BD43">+B19</f>
        <v>Anne Arundel County</v>
      </c>
      <c r="BE19" s="244">
        <v>0</v>
      </c>
      <c r="BF19" s="245">
        <f aca="true" t="shared" si="1" ref="BF19:BF43">+SUM(C19:AZ19)</f>
        <v>0</v>
      </c>
      <c r="BG19" s="246">
        <f>+SUMPRODUCT(C19:AZ19,$C$17:$AZ$17)/IF(BF19=0,1,BF19)</f>
        <v>0</v>
      </c>
      <c r="BH19" s="247">
        <f aca="true" t="shared" si="2" ref="BH19:BH43">+BG19*BF19</f>
        <v>0</v>
      </c>
    </row>
    <row r="20" spans="1:60" s="242" customFormat="1" ht="15" customHeight="1">
      <c r="A20" s="618"/>
      <c r="B20" s="248" t="s">
        <v>332</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241"/>
      <c r="BB20" s="241"/>
      <c r="BC20" s="243"/>
      <c r="BD20" s="243" t="str">
        <f t="shared" si="0"/>
        <v>Baltimore City</v>
      </c>
      <c r="BE20" s="244">
        <v>0</v>
      </c>
      <c r="BF20" s="245">
        <f t="shared" si="1"/>
        <v>0</v>
      </c>
      <c r="BG20" s="246">
        <f>+SUMPRODUCT(C20:AZ20,$C$17:$AZ$17)/IF(BF20=0,1,BF20)</f>
        <v>0</v>
      </c>
      <c r="BH20" s="247">
        <f t="shared" si="2"/>
        <v>0</v>
      </c>
    </row>
    <row r="21" spans="1:60" s="242" customFormat="1" ht="15" customHeight="1">
      <c r="A21" s="618"/>
      <c r="B21" s="248" t="s">
        <v>333</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241"/>
      <c r="BB21" s="241"/>
      <c r="BC21" s="243"/>
      <c r="BD21" s="243" t="str">
        <f t="shared" si="0"/>
        <v>Baltimore County</v>
      </c>
      <c r="BE21" s="244">
        <v>0</v>
      </c>
      <c r="BF21" s="245">
        <f t="shared" si="1"/>
        <v>0</v>
      </c>
      <c r="BG21" s="246">
        <f>+SUMPRODUCT(C21:AZ21,$C$17:$AZ$17)/IF(BF21=0,1,BF21)</f>
        <v>0</v>
      </c>
      <c r="BH21" s="247">
        <f t="shared" si="2"/>
        <v>0</v>
      </c>
    </row>
    <row r="22" spans="1:60" s="242" customFormat="1" ht="15" customHeight="1">
      <c r="A22" s="618"/>
      <c r="B22" s="248" t="s">
        <v>334</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241"/>
      <c r="BB22" s="241"/>
      <c r="BC22" s="243"/>
      <c r="BD22" s="243" t="str">
        <f t="shared" si="0"/>
        <v>Calvert County</v>
      </c>
      <c r="BE22" s="244">
        <v>0</v>
      </c>
      <c r="BF22" s="245">
        <f t="shared" si="1"/>
        <v>0</v>
      </c>
      <c r="BG22" s="246">
        <f aca="true" t="shared" si="3" ref="BG22:BG43">+SUMPRODUCT(C22:AZ22,$C$17:$AZ$17)/IF(BF22=0,1,BF22)</f>
        <v>0</v>
      </c>
      <c r="BH22" s="247">
        <f t="shared" si="2"/>
        <v>0</v>
      </c>
    </row>
    <row r="23" spans="1:60" s="242" customFormat="1" ht="15" customHeight="1">
      <c r="A23" s="618"/>
      <c r="B23" s="248" t="s">
        <v>335</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241"/>
      <c r="BB23" s="241"/>
      <c r="BC23" s="243"/>
      <c r="BD23" s="243" t="str">
        <f t="shared" si="0"/>
        <v>Caroline County</v>
      </c>
      <c r="BE23" s="244">
        <v>0</v>
      </c>
      <c r="BF23" s="245">
        <f t="shared" si="1"/>
        <v>0</v>
      </c>
      <c r="BG23" s="246">
        <f t="shared" si="3"/>
        <v>0</v>
      </c>
      <c r="BH23" s="247">
        <f t="shared" si="2"/>
        <v>0</v>
      </c>
    </row>
    <row r="24" spans="1:60" s="242" customFormat="1" ht="15" customHeight="1">
      <c r="A24" s="618"/>
      <c r="B24" s="248" t="s">
        <v>336</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241"/>
      <c r="BB24" s="241"/>
      <c r="BC24" s="243"/>
      <c r="BD24" s="243" t="str">
        <f t="shared" si="0"/>
        <v>Carroll County</v>
      </c>
      <c r="BE24" s="244">
        <v>0</v>
      </c>
      <c r="BF24" s="245">
        <f t="shared" si="1"/>
        <v>0</v>
      </c>
      <c r="BG24" s="246">
        <f t="shared" si="3"/>
        <v>0</v>
      </c>
      <c r="BH24" s="247">
        <f t="shared" si="2"/>
        <v>0</v>
      </c>
    </row>
    <row r="25" spans="1:60" s="242" customFormat="1" ht="15" customHeight="1">
      <c r="A25" s="618"/>
      <c r="B25" s="248" t="s">
        <v>337</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241"/>
      <c r="BB25" s="241"/>
      <c r="BC25" s="243"/>
      <c r="BD25" s="243" t="str">
        <f t="shared" si="0"/>
        <v>Cecil County</v>
      </c>
      <c r="BE25" s="244">
        <v>0</v>
      </c>
      <c r="BF25" s="245">
        <f t="shared" si="1"/>
        <v>0</v>
      </c>
      <c r="BG25" s="246">
        <f t="shared" si="3"/>
        <v>0</v>
      </c>
      <c r="BH25" s="247">
        <f t="shared" si="2"/>
        <v>0</v>
      </c>
    </row>
    <row r="26" spans="1:60" s="242" customFormat="1" ht="15" customHeight="1">
      <c r="A26" s="618"/>
      <c r="B26" s="248" t="s">
        <v>338</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241"/>
      <c r="BB26" s="241"/>
      <c r="BC26" s="243"/>
      <c r="BD26" s="243" t="str">
        <f t="shared" si="0"/>
        <v>Charles County</v>
      </c>
      <c r="BE26" s="244">
        <v>0</v>
      </c>
      <c r="BF26" s="245">
        <f t="shared" si="1"/>
        <v>0</v>
      </c>
      <c r="BG26" s="246">
        <f t="shared" si="3"/>
        <v>0</v>
      </c>
      <c r="BH26" s="247">
        <f t="shared" si="2"/>
        <v>0</v>
      </c>
    </row>
    <row r="27" spans="1:60" s="242" customFormat="1" ht="15" customHeight="1">
      <c r="A27" s="618"/>
      <c r="B27" s="248" t="s">
        <v>339</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241"/>
      <c r="BB27" s="241"/>
      <c r="BC27" s="243"/>
      <c r="BD27" s="243" t="str">
        <f t="shared" si="0"/>
        <v>District of Columbia</v>
      </c>
      <c r="BE27" s="244">
        <v>0</v>
      </c>
      <c r="BF27" s="245">
        <f t="shared" si="1"/>
        <v>0</v>
      </c>
      <c r="BG27" s="246">
        <f t="shared" si="3"/>
        <v>0</v>
      </c>
      <c r="BH27" s="247">
        <f t="shared" si="2"/>
        <v>0</v>
      </c>
    </row>
    <row r="28" spans="1:60" s="242" customFormat="1" ht="15" customHeight="1">
      <c r="A28" s="618"/>
      <c r="B28" s="248" t="s">
        <v>340</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241"/>
      <c r="BB28" s="241"/>
      <c r="BC28" s="243"/>
      <c r="BD28" s="243" t="str">
        <f t="shared" si="0"/>
        <v>Dorchester County</v>
      </c>
      <c r="BE28" s="244">
        <v>0</v>
      </c>
      <c r="BF28" s="245">
        <f t="shared" si="1"/>
        <v>0</v>
      </c>
      <c r="BG28" s="246">
        <f t="shared" si="3"/>
        <v>0</v>
      </c>
      <c r="BH28" s="247">
        <f t="shared" si="2"/>
        <v>0</v>
      </c>
    </row>
    <row r="29" spans="1:60" s="242" customFormat="1" ht="15" customHeight="1">
      <c r="A29" s="618"/>
      <c r="B29" s="248" t="s">
        <v>341</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241"/>
      <c r="BB29" s="241"/>
      <c r="BC29" s="243"/>
      <c r="BD29" s="243" t="str">
        <f t="shared" si="0"/>
        <v>Frederick County</v>
      </c>
      <c r="BE29" s="244">
        <v>0</v>
      </c>
      <c r="BF29" s="245">
        <f t="shared" si="1"/>
        <v>0</v>
      </c>
      <c r="BG29" s="246">
        <f t="shared" si="3"/>
        <v>0</v>
      </c>
      <c r="BH29" s="247">
        <f t="shared" si="2"/>
        <v>0</v>
      </c>
    </row>
    <row r="30" spans="1:60" s="242" customFormat="1" ht="15" customHeight="1">
      <c r="A30" s="618"/>
      <c r="B30" s="248" t="s">
        <v>342</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241"/>
      <c r="BB30" s="241"/>
      <c r="BC30" s="243"/>
      <c r="BD30" s="243" t="str">
        <f t="shared" si="0"/>
        <v>Garrett County</v>
      </c>
      <c r="BE30" s="244">
        <v>0</v>
      </c>
      <c r="BF30" s="245">
        <f t="shared" si="1"/>
        <v>0</v>
      </c>
      <c r="BG30" s="246">
        <f t="shared" si="3"/>
        <v>0</v>
      </c>
      <c r="BH30" s="247">
        <f t="shared" si="2"/>
        <v>0</v>
      </c>
    </row>
    <row r="31" spans="1:60" s="242" customFormat="1" ht="15" customHeight="1">
      <c r="A31" s="618"/>
      <c r="B31" s="248" t="s">
        <v>343</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241"/>
      <c r="BB31" s="241"/>
      <c r="BC31" s="243"/>
      <c r="BD31" s="243" t="str">
        <f t="shared" si="0"/>
        <v>Harford County</v>
      </c>
      <c r="BE31" s="244">
        <v>0</v>
      </c>
      <c r="BF31" s="245">
        <f t="shared" si="1"/>
        <v>0</v>
      </c>
      <c r="BG31" s="246">
        <f t="shared" si="3"/>
        <v>0</v>
      </c>
      <c r="BH31" s="247">
        <f t="shared" si="2"/>
        <v>0</v>
      </c>
    </row>
    <row r="32" spans="1:60" s="242" customFormat="1" ht="15" customHeight="1">
      <c r="A32" s="618"/>
      <c r="B32" s="248" t="s">
        <v>344</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241"/>
      <c r="BB32" s="241"/>
      <c r="BC32" s="243"/>
      <c r="BD32" s="243" t="str">
        <f t="shared" si="0"/>
        <v>Howard County</v>
      </c>
      <c r="BE32" s="244">
        <v>0</v>
      </c>
      <c r="BF32" s="245">
        <f t="shared" si="1"/>
        <v>0</v>
      </c>
      <c r="BG32" s="246">
        <f t="shared" si="3"/>
        <v>0</v>
      </c>
      <c r="BH32" s="247">
        <f t="shared" si="2"/>
        <v>0</v>
      </c>
    </row>
    <row r="33" spans="1:60" s="242" customFormat="1" ht="15" customHeight="1">
      <c r="A33" s="618"/>
      <c r="B33" s="248" t="s">
        <v>345</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241"/>
      <c r="BB33" s="241"/>
      <c r="BC33" s="243"/>
      <c r="BD33" s="243" t="str">
        <f t="shared" si="0"/>
        <v>Kent County</v>
      </c>
      <c r="BE33" s="244">
        <v>0</v>
      </c>
      <c r="BF33" s="245">
        <f t="shared" si="1"/>
        <v>0</v>
      </c>
      <c r="BG33" s="246">
        <f t="shared" si="3"/>
        <v>0</v>
      </c>
      <c r="BH33" s="247">
        <f t="shared" si="2"/>
        <v>0</v>
      </c>
    </row>
    <row r="34" spans="1:60" s="242" customFormat="1" ht="15" customHeight="1">
      <c r="A34" s="618"/>
      <c r="B34" s="248" t="s">
        <v>346</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241"/>
      <c r="BB34" s="241"/>
      <c r="BC34" s="243"/>
      <c r="BD34" s="243" t="str">
        <f t="shared" si="0"/>
        <v>Montgomery County</v>
      </c>
      <c r="BE34" s="244">
        <v>0</v>
      </c>
      <c r="BF34" s="245">
        <f t="shared" si="1"/>
        <v>0</v>
      </c>
      <c r="BG34" s="246">
        <f t="shared" si="3"/>
        <v>0</v>
      </c>
      <c r="BH34" s="247">
        <f t="shared" si="2"/>
        <v>0</v>
      </c>
    </row>
    <row r="35" spans="1:60" s="242" customFormat="1" ht="15" customHeight="1">
      <c r="A35" s="618"/>
      <c r="B35" s="248" t="s">
        <v>347</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241"/>
      <c r="BB35" s="241"/>
      <c r="BC35" s="243"/>
      <c r="BD35" s="243" t="str">
        <f t="shared" si="0"/>
        <v>Prince George's County</v>
      </c>
      <c r="BE35" s="244">
        <v>0</v>
      </c>
      <c r="BF35" s="245">
        <f t="shared" si="1"/>
        <v>0</v>
      </c>
      <c r="BG35" s="246">
        <f t="shared" si="3"/>
        <v>0</v>
      </c>
      <c r="BH35" s="247">
        <f t="shared" si="2"/>
        <v>0</v>
      </c>
    </row>
    <row r="36" spans="1:60" s="242" customFormat="1" ht="15" customHeight="1">
      <c r="A36" s="618"/>
      <c r="B36" s="248" t="s">
        <v>348</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241"/>
      <c r="BB36" s="241"/>
      <c r="BC36" s="243"/>
      <c r="BD36" s="243" t="str">
        <f t="shared" si="0"/>
        <v>Queen Anne's County</v>
      </c>
      <c r="BE36" s="244">
        <v>0</v>
      </c>
      <c r="BF36" s="245">
        <f t="shared" si="1"/>
        <v>0</v>
      </c>
      <c r="BG36" s="246">
        <f t="shared" si="3"/>
        <v>0</v>
      </c>
      <c r="BH36" s="247">
        <f t="shared" si="2"/>
        <v>0</v>
      </c>
    </row>
    <row r="37" spans="1:60" s="242" customFormat="1" ht="15" customHeight="1">
      <c r="A37" s="618"/>
      <c r="B37" s="248" t="s">
        <v>349</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241"/>
      <c r="BB37" s="241"/>
      <c r="BC37" s="243"/>
      <c r="BD37" s="243" t="str">
        <f t="shared" si="0"/>
        <v>Somerset County</v>
      </c>
      <c r="BE37" s="244">
        <v>0</v>
      </c>
      <c r="BF37" s="245">
        <f t="shared" si="1"/>
        <v>0</v>
      </c>
      <c r="BG37" s="246">
        <f t="shared" si="3"/>
        <v>0</v>
      </c>
      <c r="BH37" s="247">
        <f t="shared" si="2"/>
        <v>0</v>
      </c>
    </row>
    <row r="38" spans="1:60" s="242" customFormat="1" ht="15" customHeight="1">
      <c r="A38" s="618"/>
      <c r="B38" s="248" t="s">
        <v>350</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241"/>
      <c r="BB38" s="241"/>
      <c r="BC38" s="243"/>
      <c r="BD38" s="243" t="str">
        <f t="shared" si="0"/>
        <v>St. Mary's County</v>
      </c>
      <c r="BE38" s="244">
        <v>0</v>
      </c>
      <c r="BF38" s="245">
        <f t="shared" si="1"/>
        <v>0</v>
      </c>
      <c r="BG38" s="246">
        <f t="shared" si="3"/>
        <v>0</v>
      </c>
      <c r="BH38" s="247">
        <f t="shared" si="2"/>
        <v>0</v>
      </c>
    </row>
    <row r="39" spans="1:60" s="242" customFormat="1" ht="15" customHeight="1">
      <c r="A39" s="618"/>
      <c r="B39" s="248" t="s">
        <v>351</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241"/>
      <c r="BB39" s="241"/>
      <c r="BC39" s="243"/>
      <c r="BD39" s="243" t="str">
        <f t="shared" si="0"/>
        <v>Talbot County</v>
      </c>
      <c r="BE39" s="244">
        <v>0</v>
      </c>
      <c r="BF39" s="245">
        <f t="shared" si="1"/>
        <v>0</v>
      </c>
      <c r="BG39" s="246">
        <f t="shared" si="3"/>
        <v>0</v>
      </c>
      <c r="BH39" s="247">
        <f t="shared" si="2"/>
        <v>0</v>
      </c>
    </row>
    <row r="40" spans="1:60" s="242" customFormat="1" ht="15" customHeight="1">
      <c r="A40" s="618"/>
      <c r="B40" s="248" t="s">
        <v>352</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241"/>
      <c r="BB40" s="241"/>
      <c r="BC40" s="243"/>
      <c r="BD40" s="243" t="str">
        <f t="shared" si="0"/>
        <v>Washington County</v>
      </c>
      <c r="BE40" s="244">
        <v>0</v>
      </c>
      <c r="BF40" s="245">
        <f t="shared" si="1"/>
        <v>0</v>
      </c>
      <c r="BG40" s="246">
        <f t="shared" si="3"/>
        <v>0</v>
      </c>
      <c r="BH40" s="247">
        <f t="shared" si="2"/>
        <v>0</v>
      </c>
    </row>
    <row r="41" spans="1:60" s="242" customFormat="1" ht="15" customHeight="1">
      <c r="A41" s="618"/>
      <c r="B41" s="248" t="s">
        <v>353</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241"/>
      <c r="BB41" s="241"/>
      <c r="BC41" s="243"/>
      <c r="BD41" s="243" t="str">
        <f t="shared" si="0"/>
        <v>Wicomico County</v>
      </c>
      <c r="BE41" s="244">
        <v>0</v>
      </c>
      <c r="BF41" s="245">
        <f t="shared" si="1"/>
        <v>0</v>
      </c>
      <c r="BG41" s="246">
        <f t="shared" si="3"/>
        <v>0</v>
      </c>
      <c r="BH41" s="247">
        <f t="shared" si="2"/>
        <v>0</v>
      </c>
    </row>
    <row r="42" spans="1:60" s="242" customFormat="1" ht="15" customHeight="1">
      <c r="A42" s="618"/>
      <c r="B42" s="248" t="s">
        <v>132</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241"/>
      <c r="BB42" s="241"/>
      <c r="BC42" s="243"/>
      <c r="BD42" s="243" t="str">
        <f t="shared" si="0"/>
        <v>Worcester County</v>
      </c>
      <c r="BE42" s="244">
        <v>0</v>
      </c>
      <c r="BF42" s="245">
        <f t="shared" si="1"/>
        <v>0</v>
      </c>
      <c r="BG42" s="246">
        <f t="shared" si="3"/>
        <v>0</v>
      </c>
      <c r="BH42" s="247">
        <f t="shared" si="2"/>
        <v>0</v>
      </c>
    </row>
    <row r="43" spans="1:60" s="242" customFormat="1" ht="15" customHeight="1" thickBot="1">
      <c r="A43" s="618"/>
      <c r="B43" s="249" t="s">
        <v>354</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41"/>
      <c r="BB43" s="241"/>
      <c r="BC43" s="243"/>
      <c r="BD43" s="250" t="str">
        <f t="shared" si="0"/>
        <v>Outside Maryland</v>
      </c>
      <c r="BE43" s="251">
        <v>0</v>
      </c>
      <c r="BF43" s="252">
        <f t="shared" si="1"/>
        <v>0</v>
      </c>
      <c r="BG43" s="253">
        <f t="shared" si="3"/>
        <v>0</v>
      </c>
      <c r="BH43" s="254">
        <f t="shared" si="2"/>
        <v>0</v>
      </c>
    </row>
    <row r="44" spans="1:60" ht="15">
      <c r="A44" s="56"/>
      <c r="B44" s="57" t="s">
        <v>355</v>
      </c>
      <c r="C44" s="293">
        <f aca="true" t="shared" si="4" ref="C44:AH44">SUM(C18:C43)</f>
        <v>0</v>
      </c>
      <c r="D44" s="293">
        <f t="shared" si="4"/>
        <v>0</v>
      </c>
      <c r="E44" s="293">
        <f t="shared" si="4"/>
        <v>0</v>
      </c>
      <c r="F44" s="293">
        <f t="shared" si="4"/>
        <v>0</v>
      </c>
      <c r="G44" s="293">
        <f t="shared" si="4"/>
        <v>0</v>
      </c>
      <c r="H44" s="293">
        <f t="shared" si="4"/>
        <v>0</v>
      </c>
      <c r="I44" s="293">
        <f t="shared" si="4"/>
        <v>0</v>
      </c>
      <c r="J44" s="293">
        <f t="shared" si="4"/>
        <v>0</v>
      </c>
      <c r="K44" s="293">
        <f t="shared" si="4"/>
        <v>0</v>
      </c>
      <c r="L44" s="293">
        <f t="shared" si="4"/>
        <v>0</v>
      </c>
      <c r="M44" s="293">
        <f t="shared" si="4"/>
        <v>0</v>
      </c>
      <c r="N44" s="293">
        <f t="shared" si="4"/>
        <v>0</v>
      </c>
      <c r="O44" s="293">
        <f t="shared" si="4"/>
        <v>0</v>
      </c>
      <c r="P44" s="293">
        <f t="shared" si="4"/>
        <v>0</v>
      </c>
      <c r="Q44" s="293">
        <f t="shared" si="4"/>
        <v>0</v>
      </c>
      <c r="R44" s="293">
        <f t="shared" si="4"/>
        <v>0</v>
      </c>
      <c r="S44" s="293">
        <f t="shared" si="4"/>
        <v>0</v>
      </c>
      <c r="T44" s="293">
        <f t="shared" si="4"/>
        <v>0</v>
      </c>
      <c r="U44" s="293">
        <f t="shared" si="4"/>
        <v>0</v>
      </c>
      <c r="V44" s="293">
        <f t="shared" si="4"/>
        <v>0</v>
      </c>
      <c r="W44" s="293">
        <f t="shared" si="4"/>
        <v>0</v>
      </c>
      <c r="X44" s="293">
        <f t="shared" si="4"/>
        <v>0</v>
      </c>
      <c r="Y44" s="293">
        <f t="shared" si="4"/>
        <v>0</v>
      </c>
      <c r="Z44" s="293">
        <f t="shared" si="4"/>
        <v>0</v>
      </c>
      <c r="AA44" s="293">
        <f t="shared" si="4"/>
        <v>0</v>
      </c>
      <c r="AB44" s="293">
        <f t="shared" si="4"/>
        <v>0</v>
      </c>
      <c r="AC44" s="293">
        <f t="shared" si="4"/>
        <v>0</v>
      </c>
      <c r="AD44" s="293">
        <f t="shared" si="4"/>
        <v>0</v>
      </c>
      <c r="AE44" s="293">
        <f t="shared" si="4"/>
        <v>0</v>
      </c>
      <c r="AF44" s="293">
        <f t="shared" si="4"/>
        <v>0</v>
      </c>
      <c r="AG44" s="293">
        <f t="shared" si="4"/>
        <v>0</v>
      </c>
      <c r="AH44" s="293">
        <f t="shared" si="4"/>
        <v>0</v>
      </c>
      <c r="AI44" s="293">
        <f aca="true" t="shared" si="5" ref="AI44:AZ44">SUM(AI18:AI43)</f>
        <v>0</v>
      </c>
      <c r="AJ44" s="293">
        <f t="shared" si="5"/>
        <v>0</v>
      </c>
      <c r="AK44" s="293">
        <f t="shared" si="5"/>
        <v>0</v>
      </c>
      <c r="AL44" s="293">
        <f t="shared" si="5"/>
        <v>0</v>
      </c>
      <c r="AM44" s="293">
        <f t="shared" si="5"/>
        <v>0</v>
      </c>
      <c r="AN44" s="293">
        <f t="shared" si="5"/>
        <v>0</v>
      </c>
      <c r="AO44" s="293">
        <f t="shared" si="5"/>
        <v>0</v>
      </c>
      <c r="AP44" s="293">
        <f t="shared" si="5"/>
        <v>0</v>
      </c>
      <c r="AQ44" s="293">
        <f t="shared" si="5"/>
        <v>0</v>
      </c>
      <c r="AR44" s="293">
        <f t="shared" si="5"/>
        <v>0</v>
      </c>
      <c r="AS44" s="293">
        <f t="shared" si="5"/>
        <v>0</v>
      </c>
      <c r="AT44" s="293">
        <f t="shared" si="5"/>
        <v>0</v>
      </c>
      <c r="AU44" s="293">
        <f t="shared" si="5"/>
        <v>0</v>
      </c>
      <c r="AV44" s="293">
        <f t="shared" si="5"/>
        <v>0</v>
      </c>
      <c r="AW44" s="293">
        <f t="shared" si="5"/>
        <v>0</v>
      </c>
      <c r="AX44" s="293">
        <f t="shared" si="5"/>
        <v>0</v>
      </c>
      <c r="AY44" s="293">
        <f t="shared" si="5"/>
        <v>0</v>
      </c>
      <c r="AZ44" s="294">
        <f t="shared" si="5"/>
        <v>0</v>
      </c>
      <c r="BC44" s="132"/>
      <c r="BD44" s="133"/>
      <c r="BE44" s="133"/>
      <c r="BF44" s="133"/>
      <c r="BG44" s="134" t="s">
        <v>255</v>
      </c>
      <c r="BH44" s="135">
        <f>SUM(BH18:BH43)</f>
        <v>0</v>
      </c>
    </row>
    <row r="45" spans="1:60" ht="12.75">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C45" s="132"/>
      <c r="BD45" s="133"/>
      <c r="BE45" s="133"/>
      <c r="BF45" s="133"/>
      <c r="BG45" s="134" t="s">
        <v>254</v>
      </c>
      <c r="BH45" s="255">
        <f>+BC17</f>
        <v>0</v>
      </c>
    </row>
    <row r="46" spans="1:60" ht="13.5" thickBot="1">
      <c r="A46" s="5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C46" s="256"/>
      <c r="BD46" s="257"/>
      <c r="BE46" s="257"/>
      <c r="BF46" s="257"/>
      <c r="BG46" s="136" t="s">
        <v>252</v>
      </c>
      <c r="BH46" s="258">
        <f>+BH44*BH45/1000/12</f>
        <v>0</v>
      </c>
    </row>
    <row r="47" spans="1:52" ht="12.75">
      <c r="A47" s="5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2.75">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row>
    <row r="49" spans="1:52" ht="12.75" hidden="1">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row>
    <row r="50" spans="1:54" ht="12.75" hidden="1">
      <c r="A50" s="5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row>
    <row r="51" spans="1:54" ht="12.75" hidden="1">
      <c r="A51" s="5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row>
    <row r="52" spans="1:54" ht="12.75" hidden="1">
      <c r="A52" s="59"/>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row>
    <row r="53" spans="1:54" ht="12.75" hidden="1">
      <c r="A53" s="59"/>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54" ht="12.75" hidden="1">
      <c r="A54" s="59"/>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ht="12.75" hidden="1"/>
    <row r="56" ht="12.75" hidden="1"/>
    <row r="57" ht="12.75" hidden="1"/>
    <row r="58" ht="12.75" hidden="1"/>
    <row r="59" ht="12.75" hidden="1"/>
    <row r="60" ht="12.75" hidden="1"/>
    <row r="61" ht="12.75" hidden="1"/>
    <row r="62" ht="12.75" hidden="1"/>
  </sheetData>
  <sheetProtection password="A877" sheet="1" objects="1" scenarios="1"/>
  <mergeCells count="10">
    <mergeCell ref="AK7:AZ7"/>
    <mergeCell ref="AK10:AZ10"/>
    <mergeCell ref="AK8:AZ8"/>
    <mergeCell ref="A19:A43"/>
    <mergeCell ref="C10:S10"/>
    <mergeCell ref="C7:S7"/>
    <mergeCell ref="C8:S8"/>
    <mergeCell ref="T7:AJ7"/>
    <mergeCell ref="T8:AJ8"/>
    <mergeCell ref="T10:AJ10"/>
  </mergeCells>
  <conditionalFormatting sqref="C14:AZ14">
    <cfRule type="cellIs" priority="1" dxfId="0" operator="equal" stopIfTrue="1">
      <formula>"Select one"</formula>
    </cfRule>
  </conditionalFormatting>
  <conditionalFormatting sqref="C15:AZ15 C17:AZ43">
    <cfRule type="expression" priority="2" dxfId="0" stopIfTrue="1">
      <formula>ISBLANK(C15)</formula>
    </cfRule>
  </conditionalFormatting>
  <conditionalFormatting sqref="C44:AZ44">
    <cfRule type="expression" priority="3" dxfId="4" stopIfTrue="1">
      <formula>SUM(C$18:C$43)&gt;1</formula>
    </cfRule>
  </conditionalFormatting>
  <dataValidations count="1">
    <dataValidation type="list" allowBlank="1" showInputMessage="1" showErrorMessage="1" sqref="C14:AZ14">
      <formula1>List_Yes_No</formula1>
    </dataValidation>
  </dataValidations>
  <printOptions/>
  <pageMargins left="0.5" right="0.5" top="0.75" bottom="0.75" header="0.5" footer="0.5"/>
  <pageSetup fitToWidth="3" horizontalDpi="600" verticalDpi="600" orientation="landscape" scale="49" r:id="rId2"/>
  <headerFooter alignWithMargins="0">
    <oddFooter>&amp;CPage &amp;P&amp;R&amp;9&amp;A</oddFooter>
  </headerFooter>
  <colBreaks count="2" manualBreakCount="2">
    <brk id="19" min="3" max="46" man="1"/>
    <brk id="36" min="3" max="46" man="1"/>
  </colBreaks>
  <legacyDrawing r:id="rId1"/>
</worksheet>
</file>

<file path=xl/worksheets/sheet16.xml><?xml version="1.0" encoding="utf-8"?>
<worksheet xmlns="http://schemas.openxmlformats.org/spreadsheetml/2006/main" xmlns:r="http://schemas.openxmlformats.org/officeDocument/2006/relationships">
  <sheetPr codeName="Sheet15"/>
  <dimension ref="A1:BH55"/>
  <sheetViews>
    <sheetView showGridLines="0" workbookViewId="0" topLeftCell="A1">
      <selection activeCell="B59" sqref="B59"/>
    </sheetView>
  </sheetViews>
  <sheetFormatPr defaultColWidth="9.140625" defaultRowHeight="12.75" zeroHeight="1"/>
  <cols>
    <col min="1" max="1" width="14.140625" style="60" customWidth="1"/>
    <col min="2" max="2" width="24.28125" style="61" customWidth="1"/>
    <col min="3" max="52" width="12.421875" style="61" customWidth="1"/>
    <col min="53" max="53" width="3.421875" style="50" customWidth="1"/>
    <col min="54" max="54" width="9.140625" style="50" hidden="1" customWidth="1"/>
    <col min="55" max="55" width="9.140625" style="85" hidden="1" customWidth="1"/>
    <col min="56" max="56" width="22.00390625" style="85" hidden="1" customWidth="1"/>
    <col min="57" max="57" width="9.140625" style="85" hidden="1" customWidth="1"/>
    <col min="58" max="58" width="9.28125" style="85" hidden="1" customWidth="1"/>
    <col min="59" max="59" width="34.28125" style="85" hidden="1" customWidth="1"/>
    <col min="60" max="60" width="23.57421875" style="85" hidden="1" customWidth="1"/>
    <col min="61" max="16384" width="9.140625" style="85" hidden="1" customWidth="1"/>
  </cols>
  <sheetData>
    <row r="1" s="353" customFormat="1" ht="12" customHeight="1">
      <c r="A1" s="352"/>
    </row>
    <row r="2" s="353" customFormat="1" ht="32.25" customHeight="1">
      <c r="A2" s="352"/>
    </row>
    <row r="3" s="388" customFormat="1" ht="12" customHeight="1">
      <c r="A3" s="387"/>
    </row>
    <row r="4" spans="3:44" s="76" customFormat="1" ht="20.25">
      <c r="C4" s="63" t="s">
        <v>83</v>
      </c>
      <c r="D4" s="187"/>
      <c r="E4" s="187"/>
      <c r="F4" s="187"/>
      <c r="G4" s="18"/>
      <c r="H4" s="160"/>
      <c r="I4" s="160"/>
      <c r="J4" s="160"/>
      <c r="K4" s="160"/>
      <c r="L4" s="160"/>
      <c r="T4" s="63" t="str">
        <f>+C4</f>
        <v>Request for POS Proposal for The State of Maryland, Functional Area 2</v>
      </c>
      <c r="U4" s="187"/>
      <c r="V4" s="187"/>
      <c r="W4" s="18"/>
      <c r="X4" s="160"/>
      <c r="Y4" s="160"/>
      <c r="Z4" s="160"/>
      <c r="AA4" s="160"/>
      <c r="AB4" s="160"/>
      <c r="AJ4" s="187"/>
      <c r="AK4" s="63" t="str">
        <f>+C4</f>
        <v>Request for POS Proposal for The State of Maryland, Functional Area 2</v>
      </c>
      <c r="AL4" s="187"/>
      <c r="AM4" s="18"/>
      <c r="AN4" s="160"/>
      <c r="AO4" s="160"/>
      <c r="AP4" s="160"/>
      <c r="AQ4" s="160"/>
      <c r="AR4" s="160"/>
    </row>
    <row r="5" spans="3:44" s="76" customFormat="1" ht="17.25">
      <c r="C5" s="303" t="s">
        <v>94</v>
      </c>
      <c r="D5" s="321"/>
      <c r="E5" s="321"/>
      <c r="F5" s="321"/>
      <c r="G5" s="322"/>
      <c r="H5" s="310"/>
      <c r="I5" s="310"/>
      <c r="J5" s="310"/>
      <c r="K5" s="310"/>
      <c r="L5" s="310"/>
      <c r="M5" s="312"/>
      <c r="N5" s="312"/>
      <c r="O5" s="312"/>
      <c r="P5" s="312"/>
      <c r="Q5" s="312"/>
      <c r="R5" s="312"/>
      <c r="S5" s="312"/>
      <c r="T5" s="303" t="str">
        <f>+C5</f>
        <v>Attachment P-10d: Hospital Utilization and Distribution of Allowable Charges</v>
      </c>
      <c r="U5" s="321"/>
      <c r="V5" s="321"/>
      <c r="W5" s="322"/>
      <c r="X5" s="310"/>
      <c r="Y5" s="310"/>
      <c r="Z5" s="310"/>
      <c r="AA5" s="310"/>
      <c r="AB5" s="310"/>
      <c r="AC5" s="312"/>
      <c r="AD5" s="312"/>
      <c r="AE5" s="312"/>
      <c r="AF5" s="312"/>
      <c r="AG5" s="312"/>
      <c r="AH5" s="312"/>
      <c r="AI5" s="312"/>
      <c r="AJ5" s="321"/>
      <c r="AK5" s="303" t="str">
        <f>+C5</f>
        <v>Attachment P-10d: Hospital Utilization and Distribution of Allowable Charges</v>
      </c>
      <c r="AL5" s="321"/>
      <c r="AM5" s="322"/>
      <c r="AN5" s="310"/>
      <c r="AO5" s="310"/>
      <c r="AP5" s="310"/>
      <c r="AQ5" s="310"/>
      <c r="AR5" s="310"/>
    </row>
    <row r="6" spans="3:44" s="69" customFormat="1" ht="22.5">
      <c r="C6" s="30"/>
      <c r="D6" s="30"/>
      <c r="E6" s="30"/>
      <c r="F6" s="30"/>
      <c r="G6" s="15"/>
      <c r="H6" s="28"/>
      <c r="I6" s="28"/>
      <c r="J6" s="28"/>
      <c r="K6" s="28"/>
      <c r="L6" s="28"/>
      <c r="S6" s="30"/>
      <c r="T6" s="30"/>
      <c r="U6" s="30"/>
      <c r="V6" s="30"/>
      <c r="W6" s="15"/>
      <c r="X6" s="28"/>
      <c r="Y6" s="28"/>
      <c r="Z6" s="28"/>
      <c r="AA6" s="28"/>
      <c r="AB6" s="28"/>
      <c r="AI6" s="30"/>
      <c r="AJ6" s="30"/>
      <c r="AK6" s="30"/>
      <c r="AL6" s="30"/>
      <c r="AM6" s="15"/>
      <c r="AN6" s="28"/>
      <c r="AO6" s="28"/>
      <c r="AP6" s="28"/>
      <c r="AQ6" s="28"/>
      <c r="AR6" s="28"/>
    </row>
    <row r="7" spans="3:53" s="69" customFormat="1" ht="22.5">
      <c r="C7" s="612" t="str">
        <f>+RFP_no</f>
        <v>Solicitation No. F10B8200015</v>
      </c>
      <c r="D7" s="613"/>
      <c r="E7" s="613"/>
      <c r="F7" s="613"/>
      <c r="G7" s="613"/>
      <c r="H7" s="613"/>
      <c r="I7" s="613"/>
      <c r="J7" s="613"/>
      <c r="K7" s="613"/>
      <c r="L7" s="613"/>
      <c r="M7" s="613"/>
      <c r="N7" s="613"/>
      <c r="O7" s="613"/>
      <c r="P7" s="613"/>
      <c r="Q7" s="613"/>
      <c r="R7" s="613"/>
      <c r="S7" s="613"/>
      <c r="T7" s="612" t="str">
        <f>+RFP_no</f>
        <v>Solicitation No. F10B8200015</v>
      </c>
      <c r="U7" s="613"/>
      <c r="V7" s="613"/>
      <c r="W7" s="613"/>
      <c r="X7" s="613"/>
      <c r="Y7" s="613"/>
      <c r="Z7" s="613"/>
      <c r="AA7" s="613"/>
      <c r="AB7" s="613"/>
      <c r="AC7" s="613"/>
      <c r="AD7" s="613"/>
      <c r="AE7" s="613"/>
      <c r="AF7" s="613"/>
      <c r="AG7" s="613"/>
      <c r="AH7" s="613"/>
      <c r="AI7" s="613"/>
      <c r="AJ7" s="614"/>
      <c r="AK7" s="612" t="str">
        <f>+RFP_no</f>
        <v>Solicitation No. F10B8200015</v>
      </c>
      <c r="AL7" s="613"/>
      <c r="AM7" s="613"/>
      <c r="AN7" s="613"/>
      <c r="AO7" s="613"/>
      <c r="AP7" s="613"/>
      <c r="AQ7" s="613"/>
      <c r="AR7" s="613"/>
      <c r="AS7" s="613"/>
      <c r="AT7" s="613"/>
      <c r="AU7" s="613"/>
      <c r="AV7" s="613"/>
      <c r="AW7" s="613"/>
      <c r="AX7" s="613"/>
      <c r="AY7" s="613"/>
      <c r="AZ7" s="614"/>
      <c r="BA7" s="87"/>
    </row>
    <row r="8" spans="1:60" ht="23.25" customHeight="1">
      <c r="A8" s="51"/>
      <c r="B8" s="50"/>
      <c r="C8" s="621" t="s">
        <v>126</v>
      </c>
      <c r="D8" s="621"/>
      <c r="E8" s="621"/>
      <c r="F8" s="621"/>
      <c r="G8" s="621"/>
      <c r="H8" s="621"/>
      <c r="I8" s="621"/>
      <c r="J8" s="621"/>
      <c r="K8" s="621"/>
      <c r="L8" s="621"/>
      <c r="M8" s="621"/>
      <c r="N8" s="621"/>
      <c r="O8" s="621"/>
      <c r="P8" s="621"/>
      <c r="Q8" s="621"/>
      <c r="R8" s="621"/>
      <c r="S8" s="621"/>
      <c r="T8" s="621" t="str">
        <f>+C8</f>
        <v>Inpatient for Retirees Age 65 and Older</v>
      </c>
      <c r="U8" s="621"/>
      <c r="V8" s="621"/>
      <c r="W8" s="621"/>
      <c r="X8" s="621"/>
      <c r="Y8" s="621"/>
      <c r="Z8" s="621"/>
      <c r="AA8" s="621"/>
      <c r="AB8" s="621"/>
      <c r="AC8" s="621"/>
      <c r="AD8" s="621"/>
      <c r="AE8" s="621"/>
      <c r="AF8" s="621"/>
      <c r="AG8" s="621"/>
      <c r="AH8" s="621"/>
      <c r="AI8" s="621"/>
      <c r="AJ8" s="621"/>
      <c r="AK8" s="621" t="str">
        <f>+T8</f>
        <v>Inpatient for Retirees Age 65 and Older</v>
      </c>
      <c r="AL8" s="621"/>
      <c r="AM8" s="621"/>
      <c r="AN8" s="621"/>
      <c r="AO8" s="621"/>
      <c r="AP8" s="621"/>
      <c r="AQ8" s="621"/>
      <c r="AR8" s="621"/>
      <c r="AS8" s="621"/>
      <c r="AT8" s="621"/>
      <c r="AU8" s="621"/>
      <c r="AV8" s="621"/>
      <c r="AW8" s="621"/>
      <c r="AX8" s="621"/>
      <c r="AY8" s="621"/>
      <c r="AZ8" s="621"/>
      <c r="BA8" s="260"/>
      <c r="BC8" s="226"/>
      <c r="BD8" s="226"/>
      <c r="BE8" s="226"/>
      <c r="BF8" s="226"/>
      <c r="BG8" s="226"/>
      <c r="BH8" s="226"/>
    </row>
    <row r="9" spans="1:52" ht="17.25">
      <c r="A9" s="51"/>
      <c r="B9" s="50"/>
      <c r="C9" s="16"/>
      <c r="D9" s="16"/>
      <c r="E9" s="16"/>
      <c r="F9" s="16"/>
      <c r="G9" s="16"/>
      <c r="H9" s="16"/>
      <c r="I9" s="16"/>
      <c r="J9" s="16"/>
      <c r="K9" s="50"/>
      <c r="L9" s="50"/>
      <c r="M9" s="50"/>
      <c r="N9" s="50"/>
      <c r="O9" s="50"/>
      <c r="P9" s="50"/>
      <c r="Q9" s="50"/>
      <c r="R9" s="33"/>
      <c r="S9" s="227"/>
      <c r="T9" s="16"/>
      <c r="U9" s="16"/>
      <c r="V9" s="16"/>
      <c r="W9" s="16"/>
      <c r="X9" s="16"/>
      <c r="Y9" s="16"/>
      <c r="Z9" s="16"/>
      <c r="AA9" s="16"/>
      <c r="AB9" s="50"/>
      <c r="AC9" s="50"/>
      <c r="AD9" s="50"/>
      <c r="AE9" s="50"/>
      <c r="AF9" s="50"/>
      <c r="AG9" s="50"/>
      <c r="AH9" s="50"/>
      <c r="AI9" s="33"/>
      <c r="AJ9" s="227"/>
      <c r="AK9" s="50"/>
      <c r="AL9" s="50"/>
      <c r="AM9" s="50"/>
      <c r="AN9" s="50"/>
      <c r="AO9" s="50"/>
      <c r="AP9" s="50"/>
      <c r="AQ9" s="50"/>
      <c r="AR9" s="50"/>
      <c r="AS9" s="50"/>
      <c r="AT9" s="50"/>
      <c r="AU9" s="50"/>
      <c r="AV9" s="50"/>
      <c r="AW9" s="50"/>
      <c r="AX9" s="50"/>
      <c r="AY9" s="50"/>
      <c r="AZ9" s="50"/>
    </row>
    <row r="10" spans="1:52" ht="54.75" customHeight="1">
      <c r="A10" s="51"/>
      <c r="B10" s="50"/>
      <c r="C10" s="600" t="s">
        <v>15</v>
      </c>
      <c r="D10" s="600"/>
      <c r="E10" s="600"/>
      <c r="F10" s="600"/>
      <c r="G10" s="600"/>
      <c r="H10" s="600"/>
      <c r="I10" s="600"/>
      <c r="J10" s="600"/>
      <c r="K10" s="600"/>
      <c r="L10" s="600"/>
      <c r="M10" s="600"/>
      <c r="N10" s="600"/>
      <c r="O10" s="600"/>
      <c r="P10" s="600"/>
      <c r="Q10" s="600"/>
      <c r="R10" s="600"/>
      <c r="S10" s="600"/>
      <c r="T10" s="600" t="s">
        <v>15</v>
      </c>
      <c r="U10" s="600"/>
      <c r="V10" s="600"/>
      <c r="W10" s="600"/>
      <c r="X10" s="600"/>
      <c r="Y10" s="600"/>
      <c r="Z10" s="600"/>
      <c r="AA10" s="600"/>
      <c r="AB10" s="600"/>
      <c r="AC10" s="600"/>
      <c r="AD10" s="600"/>
      <c r="AE10" s="600"/>
      <c r="AF10" s="600"/>
      <c r="AG10" s="600"/>
      <c r="AH10" s="600"/>
      <c r="AI10" s="600"/>
      <c r="AJ10" s="600"/>
      <c r="AK10" s="620" t="s">
        <v>15</v>
      </c>
      <c r="AL10" s="620"/>
      <c r="AM10" s="620"/>
      <c r="AN10" s="620"/>
      <c r="AO10" s="620"/>
      <c r="AP10" s="620"/>
      <c r="AQ10" s="620"/>
      <c r="AR10" s="620"/>
      <c r="AS10" s="620"/>
      <c r="AT10" s="620"/>
      <c r="AU10" s="620"/>
      <c r="AV10" s="620"/>
      <c r="AW10" s="620"/>
      <c r="AX10" s="620"/>
      <c r="AY10" s="620"/>
      <c r="AZ10" s="620"/>
    </row>
    <row r="11" spans="1:52" ht="17.25">
      <c r="A11" s="16"/>
      <c r="B11" s="16"/>
      <c r="C11" s="223"/>
      <c r="D11" s="16"/>
      <c r="E11" s="16"/>
      <c r="F11" s="16"/>
      <c r="G11" s="16"/>
      <c r="H11" s="16"/>
      <c r="I11" s="50"/>
      <c r="J11" s="50"/>
      <c r="K11" s="50"/>
      <c r="L11" s="50"/>
      <c r="M11" s="50"/>
      <c r="N11" s="50"/>
      <c r="O11" s="50"/>
      <c r="P11" s="50"/>
      <c r="Q11" s="50"/>
      <c r="R11" s="223"/>
      <c r="S11" s="51"/>
      <c r="T11" s="51"/>
      <c r="U11" s="51"/>
      <c r="V11" s="51"/>
      <c r="W11" s="51"/>
      <c r="X11" s="51"/>
      <c r="Y11" s="51"/>
      <c r="Z11" s="51"/>
      <c r="AA11" s="51"/>
      <c r="AB11" s="51"/>
      <c r="AC11" s="51"/>
      <c r="AD11" s="51"/>
      <c r="AE11" s="51"/>
      <c r="AF11" s="51"/>
      <c r="AG11" s="51"/>
      <c r="AH11" s="50"/>
      <c r="AI11" s="259"/>
      <c r="AJ11" s="50"/>
      <c r="AK11" s="50"/>
      <c r="AL11" s="50"/>
      <c r="AM11" s="50"/>
      <c r="AN11" s="50"/>
      <c r="AO11" s="50"/>
      <c r="AP11" s="50"/>
      <c r="AQ11" s="50"/>
      <c r="AR11" s="50"/>
      <c r="AS11" s="50"/>
      <c r="AT11" s="50"/>
      <c r="AU11" s="50"/>
      <c r="AV11" s="50"/>
      <c r="AW11" s="50"/>
      <c r="AX11" s="50"/>
      <c r="AY11" s="50"/>
      <c r="AZ11" s="50"/>
    </row>
    <row r="12" spans="1:53" ht="12.75">
      <c r="A12" s="51"/>
      <c r="B12" s="50"/>
      <c r="C12" s="369" t="s">
        <v>53</v>
      </c>
      <c r="D12" s="362"/>
      <c r="E12" s="362"/>
      <c r="F12" s="362"/>
      <c r="G12" s="362"/>
      <c r="H12" s="362"/>
      <c r="I12" s="362"/>
      <c r="J12" s="362"/>
      <c r="K12" s="362"/>
      <c r="L12" s="362"/>
      <c r="M12" s="362"/>
      <c r="N12" s="362"/>
      <c r="O12" s="362"/>
      <c r="P12" s="362"/>
      <c r="Q12" s="362"/>
      <c r="R12" s="362"/>
      <c r="S12" s="363"/>
      <c r="T12" s="369" t="s">
        <v>53</v>
      </c>
      <c r="U12" s="362"/>
      <c r="V12" s="362"/>
      <c r="W12" s="362"/>
      <c r="X12" s="362"/>
      <c r="Y12" s="362"/>
      <c r="Z12" s="362"/>
      <c r="AA12" s="362"/>
      <c r="AB12" s="362"/>
      <c r="AC12" s="362"/>
      <c r="AD12" s="362"/>
      <c r="AE12" s="362"/>
      <c r="AF12" s="362"/>
      <c r="AG12" s="362"/>
      <c r="AH12" s="362"/>
      <c r="AI12" s="362"/>
      <c r="AJ12" s="363"/>
      <c r="AK12" s="369" t="s">
        <v>53</v>
      </c>
      <c r="AL12" s="362"/>
      <c r="AM12" s="362"/>
      <c r="AN12" s="362"/>
      <c r="AO12" s="362"/>
      <c r="AP12" s="362"/>
      <c r="AQ12" s="362"/>
      <c r="AR12" s="362"/>
      <c r="AS12" s="362"/>
      <c r="AT12" s="362"/>
      <c r="AU12" s="362"/>
      <c r="AV12" s="362"/>
      <c r="AW12" s="362"/>
      <c r="AX12" s="362"/>
      <c r="AY12" s="362"/>
      <c r="AZ12" s="362"/>
      <c r="BA12" s="263"/>
    </row>
    <row r="13" spans="1:52" ht="52.5">
      <c r="A13" s="51"/>
      <c r="B13" s="50"/>
      <c r="C13" s="229" t="s">
        <v>54</v>
      </c>
      <c r="D13" s="229" t="s">
        <v>55</v>
      </c>
      <c r="E13" s="229" t="s">
        <v>56</v>
      </c>
      <c r="F13" s="229" t="s">
        <v>57</v>
      </c>
      <c r="G13" s="229" t="s">
        <v>58</v>
      </c>
      <c r="H13" s="229" t="s">
        <v>59</v>
      </c>
      <c r="I13" s="229" t="s">
        <v>60</v>
      </c>
      <c r="J13" s="229" t="s">
        <v>61</v>
      </c>
      <c r="K13" s="229" t="s">
        <v>62</v>
      </c>
      <c r="L13" s="229" t="s">
        <v>63</v>
      </c>
      <c r="M13" s="229" t="s">
        <v>64</v>
      </c>
      <c r="N13" s="229" t="s">
        <v>65</v>
      </c>
      <c r="O13" s="229" t="s">
        <v>66</v>
      </c>
      <c r="P13" s="229" t="s">
        <v>67</v>
      </c>
      <c r="Q13" s="229" t="s">
        <v>68</v>
      </c>
      <c r="R13" s="229" t="s">
        <v>69</v>
      </c>
      <c r="S13" s="229" t="s">
        <v>70</v>
      </c>
      <c r="T13" s="229" t="s">
        <v>71</v>
      </c>
      <c r="U13" s="229" t="s">
        <v>72</v>
      </c>
      <c r="V13" s="229" t="s">
        <v>73</v>
      </c>
      <c r="W13" s="229" t="s">
        <v>74</v>
      </c>
      <c r="X13" s="229" t="s">
        <v>75</v>
      </c>
      <c r="Y13" s="229" t="s">
        <v>76</v>
      </c>
      <c r="Z13" s="229" t="s">
        <v>77</v>
      </c>
      <c r="AA13" s="229" t="s">
        <v>78</v>
      </c>
      <c r="AB13" s="229" t="s">
        <v>79</v>
      </c>
      <c r="AC13" s="229" t="s">
        <v>80</v>
      </c>
      <c r="AD13" s="229" t="s">
        <v>81</v>
      </c>
      <c r="AE13" s="229" t="s">
        <v>82</v>
      </c>
      <c r="AF13" s="229" t="s">
        <v>100</v>
      </c>
      <c r="AG13" s="229" t="s">
        <v>101</v>
      </c>
      <c r="AH13" s="229" t="s">
        <v>102</v>
      </c>
      <c r="AI13" s="229" t="s">
        <v>103</v>
      </c>
      <c r="AJ13" s="229" t="s">
        <v>104</v>
      </c>
      <c r="AK13" s="230" t="s">
        <v>238</v>
      </c>
      <c r="AL13" s="229" t="s">
        <v>105</v>
      </c>
      <c r="AM13" s="229" t="s">
        <v>106</v>
      </c>
      <c r="AN13" s="229" t="s">
        <v>107</v>
      </c>
      <c r="AO13" s="229" t="s">
        <v>108</v>
      </c>
      <c r="AP13" s="229" t="s">
        <v>109</v>
      </c>
      <c r="AQ13" s="229" t="s">
        <v>110</v>
      </c>
      <c r="AR13" s="229" t="s">
        <v>111</v>
      </c>
      <c r="AS13" s="229" t="s">
        <v>112</v>
      </c>
      <c r="AT13" s="229" t="s">
        <v>113</v>
      </c>
      <c r="AU13" s="229" t="s">
        <v>114</v>
      </c>
      <c r="AV13" s="229" t="s">
        <v>115</v>
      </c>
      <c r="AW13" s="229" t="s">
        <v>116</v>
      </c>
      <c r="AX13" s="229" t="s">
        <v>117</v>
      </c>
      <c r="AY13" s="229" t="s">
        <v>118</v>
      </c>
      <c r="AZ13" s="229" t="s">
        <v>354</v>
      </c>
    </row>
    <row r="14" spans="1:52" ht="13.5" thickBot="1">
      <c r="A14" s="51"/>
      <c r="B14" s="52" t="s">
        <v>119</v>
      </c>
      <c r="C14" s="109" t="s">
        <v>265</v>
      </c>
      <c r="D14" s="109" t="s">
        <v>265</v>
      </c>
      <c r="E14" s="109" t="s">
        <v>265</v>
      </c>
      <c r="F14" s="109" t="s">
        <v>265</v>
      </c>
      <c r="G14" s="109" t="s">
        <v>265</v>
      </c>
      <c r="H14" s="109" t="s">
        <v>265</v>
      </c>
      <c r="I14" s="109" t="s">
        <v>265</v>
      </c>
      <c r="J14" s="109" t="s">
        <v>265</v>
      </c>
      <c r="K14" s="109" t="s">
        <v>265</v>
      </c>
      <c r="L14" s="109" t="s">
        <v>265</v>
      </c>
      <c r="M14" s="109" t="s">
        <v>265</v>
      </c>
      <c r="N14" s="109" t="s">
        <v>265</v>
      </c>
      <c r="O14" s="109" t="s">
        <v>265</v>
      </c>
      <c r="P14" s="109" t="s">
        <v>265</v>
      </c>
      <c r="Q14" s="109" t="s">
        <v>265</v>
      </c>
      <c r="R14" s="109" t="s">
        <v>265</v>
      </c>
      <c r="S14" s="109" t="s">
        <v>265</v>
      </c>
      <c r="T14" s="109" t="s">
        <v>265</v>
      </c>
      <c r="U14" s="109" t="s">
        <v>265</v>
      </c>
      <c r="V14" s="109" t="s">
        <v>265</v>
      </c>
      <c r="W14" s="109" t="s">
        <v>265</v>
      </c>
      <c r="X14" s="109" t="s">
        <v>265</v>
      </c>
      <c r="Y14" s="109" t="s">
        <v>265</v>
      </c>
      <c r="Z14" s="109" t="s">
        <v>265</v>
      </c>
      <c r="AA14" s="109" t="s">
        <v>265</v>
      </c>
      <c r="AB14" s="109" t="s">
        <v>265</v>
      </c>
      <c r="AC14" s="109" t="s">
        <v>265</v>
      </c>
      <c r="AD14" s="109" t="s">
        <v>265</v>
      </c>
      <c r="AE14" s="109" t="s">
        <v>265</v>
      </c>
      <c r="AF14" s="109" t="s">
        <v>265</v>
      </c>
      <c r="AG14" s="109" t="s">
        <v>265</v>
      </c>
      <c r="AH14" s="109" t="s">
        <v>265</v>
      </c>
      <c r="AI14" s="109" t="s">
        <v>265</v>
      </c>
      <c r="AJ14" s="109" t="s">
        <v>265</v>
      </c>
      <c r="AK14" s="109" t="s">
        <v>265</v>
      </c>
      <c r="AL14" s="109" t="s">
        <v>265</v>
      </c>
      <c r="AM14" s="109" t="s">
        <v>265</v>
      </c>
      <c r="AN14" s="109" t="s">
        <v>265</v>
      </c>
      <c r="AO14" s="109" t="s">
        <v>265</v>
      </c>
      <c r="AP14" s="109" t="s">
        <v>265</v>
      </c>
      <c r="AQ14" s="109" t="s">
        <v>265</v>
      </c>
      <c r="AR14" s="109" t="s">
        <v>265</v>
      </c>
      <c r="AS14" s="109" t="s">
        <v>265</v>
      </c>
      <c r="AT14" s="109" t="s">
        <v>265</v>
      </c>
      <c r="AU14" s="109" t="s">
        <v>265</v>
      </c>
      <c r="AV14" s="109" t="s">
        <v>265</v>
      </c>
      <c r="AW14" s="109" t="s">
        <v>265</v>
      </c>
      <c r="AX14" s="109" t="s">
        <v>265</v>
      </c>
      <c r="AY14" s="109" t="s">
        <v>265</v>
      </c>
      <c r="AZ14" s="109" t="s">
        <v>265</v>
      </c>
    </row>
    <row r="15" spans="1:60" ht="13.5">
      <c r="A15" s="51"/>
      <c r="B15" s="53" t="s">
        <v>120</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C15" s="231">
        <f>+SUM(C15:AZ15)</f>
        <v>0</v>
      </c>
      <c r="BD15" s="232"/>
      <c r="BE15" s="232"/>
      <c r="BF15" s="232"/>
      <c r="BG15" s="232"/>
      <c r="BH15" s="233"/>
    </row>
    <row r="16" spans="1:60" ht="14.25" thickBot="1">
      <c r="A16" s="51"/>
      <c r="B16" s="53" t="s">
        <v>121</v>
      </c>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C16" s="234">
        <f>+SUM(C16:AZ16)</f>
        <v>0</v>
      </c>
      <c r="BD16" s="133"/>
      <c r="BE16" s="133"/>
      <c r="BF16" s="133"/>
      <c r="BG16" s="133"/>
      <c r="BH16" s="235"/>
    </row>
    <row r="17" spans="1:60" ht="14.25" thickBot="1">
      <c r="A17" s="51"/>
      <c r="B17" s="53" t="s">
        <v>243</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C17" s="234">
        <f>+SUM(C17:AZ17)</f>
        <v>0</v>
      </c>
      <c r="BD17" s="236" t="s">
        <v>245</v>
      </c>
      <c r="BE17" s="237" t="s">
        <v>246</v>
      </c>
      <c r="BF17" s="238" t="s">
        <v>247</v>
      </c>
      <c r="BG17" s="238" t="s">
        <v>248</v>
      </c>
      <c r="BH17" s="239" t="s">
        <v>249</v>
      </c>
    </row>
    <row r="18" spans="1:60" s="242" customFormat="1" ht="15" customHeight="1">
      <c r="A18" s="366"/>
      <c r="B18" s="240" t="s">
        <v>99</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41"/>
      <c r="BB18" s="241"/>
      <c r="BC18" s="243"/>
      <c r="BD18" s="243" t="str">
        <f>+B18</f>
        <v>Allegany County</v>
      </c>
      <c r="BE18" s="244">
        <v>0</v>
      </c>
      <c r="BF18" s="245">
        <f>+SUM(C18:AZ18)</f>
        <v>0</v>
      </c>
      <c r="BG18" s="246">
        <f>+SUMPRODUCT(C18:AZ18,$C$17:$AZ$17)/IF(BF18=0,1,BF18)</f>
        <v>0</v>
      </c>
      <c r="BH18" s="247">
        <f>+BG18*BF18</f>
        <v>0</v>
      </c>
    </row>
    <row r="19" spans="1:60" s="242" customFormat="1" ht="15" customHeight="1">
      <c r="A19" s="617" t="s">
        <v>322</v>
      </c>
      <c r="B19" s="248" t="s">
        <v>331</v>
      </c>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0"/>
      <c r="AM19" s="290"/>
      <c r="AN19" s="290"/>
      <c r="AO19" s="290"/>
      <c r="AP19" s="290"/>
      <c r="AQ19" s="290"/>
      <c r="AR19" s="290"/>
      <c r="AS19" s="290"/>
      <c r="AT19" s="290"/>
      <c r="AU19" s="290"/>
      <c r="AV19" s="290"/>
      <c r="AW19" s="290"/>
      <c r="AX19" s="290"/>
      <c r="AY19" s="290"/>
      <c r="AZ19" s="290"/>
      <c r="BA19" s="241"/>
      <c r="BB19" s="241"/>
      <c r="BC19" s="243"/>
      <c r="BD19" s="243" t="str">
        <f aca="true" t="shared" si="0" ref="BD19:BD43">+B19</f>
        <v>Anne Arundel County</v>
      </c>
      <c r="BE19" s="244">
        <v>0</v>
      </c>
      <c r="BF19" s="245">
        <f aca="true" t="shared" si="1" ref="BF19:BF43">+SUM(C19:AZ19)</f>
        <v>0</v>
      </c>
      <c r="BG19" s="246">
        <f aca="true" t="shared" si="2" ref="BG19:BG43">+SUMPRODUCT(C19:AZ19,$C$17:$AZ$17)/IF(BF19=0,1,BF19)</f>
        <v>0</v>
      </c>
      <c r="BH19" s="247">
        <f aca="true" t="shared" si="3" ref="BH19:BH43">+BG19*BF19</f>
        <v>0</v>
      </c>
    </row>
    <row r="20" spans="1:60" s="242" customFormat="1" ht="15" customHeight="1">
      <c r="A20" s="618"/>
      <c r="B20" s="248" t="s">
        <v>332</v>
      </c>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290"/>
      <c r="AL20" s="290"/>
      <c r="AM20" s="290"/>
      <c r="AN20" s="290"/>
      <c r="AO20" s="290"/>
      <c r="AP20" s="290"/>
      <c r="AQ20" s="290"/>
      <c r="AR20" s="290"/>
      <c r="AS20" s="290"/>
      <c r="AT20" s="290"/>
      <c r="AU20" s="290"/>
      <c r="AV20" s="290"/>
      <c r="AW20" s="290"/>
      <c r="AX20" s="290"/>
      <c r="AY20" s="290"/>
      <c r="AZ20" s="290"/>
      <c r="BA20" s="241"/>
      <c r="BB20" s="241"/>
      <c r="BC20" s="243"/>
      <c r="BD20" s="243" t="str">
        <f t="shared" si="0"/>
        <v>Baltimore City</v>
      </c>
      <c r="BE20" s="244">
        <v>0</v>
      </c>
      <c r="BF20" s="245">
        <f t="shared" si="1"/>
        <v>0</v>
      </c>
      <c r="BG20" s="246">
        <f t="shared" si="2"/>
        <v>0</v>
      </c>
      <c r="BH20" s="247">
        <f t="shared" si="3"/>
        <v>0</v>
      </c>
    </row>
    <row r="21" spans="1:60" s="242" customFormat="1" ht="15" customHeight="1">
      <c r="A21" s="618"/>
      <c r="B21" s="248" t="s">
        <v>333</v>
      </c>
      <c r="C21" s="290"/>
      <c r="D21" s="290"/>
      <c r="E21" s="290"/>
      <c r="F21" s="290"/>
      <c r="G21" s="290"/>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0"/>
      <c r="BA21" s="241"/>
      <c r="BB21" s="241"/>
      <c r="BC21" s="243"/>
      <c r="BD21" s="243" t="str">
        <f t="shared" si="0"/>
        <v>Baltimore County</v>
      </c>
      <c r="BE21" s="244">
        <v>0</v>
      </c>
      <c r="BF21" s="245">
        <f t="shared" si="1"/>
        <v>0</v>
      </c>
      <c r="BG21" s="246">
        <f t="shared" si="2"/>
        <v>0</v>
      </c>
      <c r="BH21" s="247">
        <f t="shared" si="3"/>
        <v>0</v>
      </c>
    </row>
    <row r="22" spans="1:60" s="242" customFormat="1" ht="15" customHeight="1">
      <c r="A22" s="618"/>
      <c r="B22" s="248" t="s">
        <v>334</v>
      </c>
      <c r="C22" s="290"/>
      <c r="D22" s="290"/>
      <c r="E22" s="290"/>
      <c r="F22" s="290"/>
      <c r="G22" s="290"/>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0"/>
      <c r="AM22" s="290"/>
      <c r="AN22" s="290"/>
      <c r="AO22" s="290"/>
      <c r="AP22" s="290"/>
      <c r="AQ22" s="290"/>
      <c r="AR22" s="290"/>
      <c r="AS22" s="290"/>
      <c r="AT22" s="290"/>
      <c r="AU22" s="290"/>
      <c r="AV22" s="290"/>
      <c r="AW22" s="290"/>
      <c r="AX22" s="290"/>
      <c r="AY22" s="290"/>
      <c r="AZ22" s="290"/>
      <c r="BA22" s="241"/>
      <c r="BB22" s="241"/>
      <c r="BC22" s="243"/>
      <c r="BD22" s="243" t="str">
        <f t="shared" si="0"/>
        <v>Calvert County</v>
      </c>
      <c r="BE22" s="244">
        <v>0</v>
      </c>
      <c r="BF22" s="245">
        <f t="shared" si="1"/>
        <v>0</v>
      </c>
      <c r="BG22" s="246">
        <f t="shared" si="2"/>
        <v>0</v>
      </c>
      <c r="BH22" s="247">
        <f t="shared" si="3"/>
        <v>0</v>
      </c>
    </row>
    <row r="23" spans="1:60" s="242" customFormat="1" ht="15" customHeight="1">
      <c r="A23" s="618"/>
      <c r="B23" s="248" t="s">
        <v>335</v>
      </c>
      <c r="C23" s="290"/>
      <c r="D23" s="290"/>
      <c r="E23" s="290"/>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90"/>
      <c r="AP23" s="290"/>
      <c r="AQ23" s="290"/>
      <c r="AR23" s="290"/>
      <c r="AS23" s="290"/>
      <c r="AT23" s="290"/>
      <c r="AU23" s="290"/>
      <c r="AV23" s="290"/>
      <c r="AW23" s="290"/>
      <c r="AX23" s="290"/>
      <c r="AY23" s="290"/>
      <c r="AZ23" s="290"/>
      <c r="BA23" s="241"/>
      <c r="BB23" s="241"/>
      <c r="BC23" s="243"/>
      <c r="BD23" s="243" t="str">
        <f t="shared" si="0"/>
        <v>Caroline County</v>
      </c>
      <c r="BE23" s="244">
        <v>0</v>
      </c>
      <c r="BF23" s="245">
        <f t="shared" si="1"/>
        <v>0</v>
      </c>
      <c r="BG23" s="246">
        <f t="shared" si="2"/>
        <v>0</v>
      </c>
      <c r="BH23" s="247">
        <f t="shared" si="3"/>
        <v>0</v>
      </c>
    </row>
    <row r="24" spans="1:60" s="242" customFormat="1" ht="15" customHeight="1">
      <c r="A24" s="618"/>
      <c r="B24" s="248" t="s">
        <v>336</v>
      </c>
      <c r="C24" s="290"/>
      <c r="D24" s="290"/>
      <c r="E24" s="290"/>
      <c r="F24" s="290"/>
      <c r="G24" s="290"/>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c r="AF24" s="290"/>
      <c r="AG24" s="290"/>
      <c r="AH24" s="290"/>
      <c r="AI24" s="290"/>
      <c r="AJ24" s="290"/>
      <c r="AK24" s="290"/>
      <c r="AL24" s="290"/>
      <c r="AM24" s="290"/>
      <c r="AN24" s="290"/>
      <c r="AO24" s="290"/>
      <c r="AP24" s="290"/>
      <c r="AQ24" s="290"/>
      <c r="AR24" s="290"/>
      <c r="AS24" s="290"/>
      <c r="AT24" s="290"/>
      <c r="AU24" s="290"/>
      <c r="AV24" s="290"/>
      <c r="AW24" s="290"/>
      <c r="AX24" s="290"/>
      <c r="AY24" s="290"/>
      <c r="AZ24" s="290"/>
      <c r="BA24" s="241"/>
      <c r="BB24" s="241"/>
      <c r="BC24" s="243"/>
      <c r="BD24" s="243" t="str">
        <f t="shared" si="0"/>
        <v>Carroll County</v>
      </c>
      <c r="BE24" s="244">
        <v>0</v>
      </c>
      <c r="BF24" s="245">
        <f t="shared" si="1"/>
        <v>0</v>
      </c>
      <c r="BG24" s="246">
        <f t="shared" si="2"/>
        <v>0</v>
      </c>
      <c r="BH24" s="247">
        <f t="shared" si="3"/>
        <v>0</v>
      </c>
    </row>
    <row r="25" spans="1:60" s="242" customFormat="1" ht="15" customHeight="1">
      <c r="A25" s="618"/>
      <c r="B25" s="248" t="s">
        <v>337</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0"/>
      <c r="AR25" s="290"/>
      <c r="AS25" s="290"/>
      <c r="AT25" s="290"/>
      <c r="AU25" s="290"/>
      <c r="AV25" s="290"/>
      <c r="AW25" s="290"/>
      <c r="AX25" s="290"/>
      <c r="AY25" s="290"/>
      <c r="AZ25" s="290"/>
      <c r="BA25" s="241"/>
      <c r="BB25" s="241"/>
      <c r="BC25" s="243"/>
      <c r="BD25" s="243" t="str">
        <f t="shared" si="0"/>
        <v>Cecil County</v>
      </c>
      <c r="BE25" s="244">
        <v>0</v>
      </c>
      <c r="BF25" s="245">
        <f t="shared" si="1"/>
        <v>0</v>
      </c>
      <c r="BG25" s="246">
        <f t="shared" si="2"/>
        <v>0</v>
      </c>
      <c r="BH25" s="247">
        <f t="shared" si="3"/>
        <v>0</v>
      </c>
    </row>
    <row r="26" spans="1:60" s="242" customFormat="1" ht="15" customHeight="1">
      <c r="A26" s="618"/>
      <c r="B26" s="248" t="s">
        <v>338</v>
      </c>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41"/>
      <c r="BB26" s="241"/>
      <c r="BC26" s="243"/>
      <c r="BD26" s="243" t="str">
        <f t="shared" si="0"/>
        <v>Charles County</v>
      </c>
      <c r="BE26" s="244">
        <v>0</v>
      </c>
      <c r="BF26" s="245">
        <f t="shared" si="1"/>
        <v>0</v>
      </c>
      <c r="BG26" s="246">
        <f t="shared" si="2"/>
        <v>0</v>
      </c>
      <c r="BH26" s="247">
        <f t="shared" si="3"/>
        <v>0</v>
      </c>
    </row>
    <row r="27" spans="1:60" s="242" customFormat="1" ht="15" customHeight="1">
      <c r="A27" s="618"/>
      <c r="B27" s="248" t="s">
        <v>339</v>
      </c>
      <c r="C27" s="290"/>
      <c r="D27" s="290"/>
      <c r="E27" s="290"/>
      <c r="F27" s="290"/>
      <c r="G27" s="290"/>
      <c r="H27" s="290"/>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0"/>
      <c r="AF27" s="290"/>
      <c r="AG27" s="290"/>
      <c r="AH27" s="290"/>
      <c r="AI27" s="290"/>
      <c r="AJ27" s="290"/>
      <c r="AK27" s="290"/>
      <c r="AL27" s="290"/>
      <c r="AM27" s="290"/>
      <c r="AN27" s="290"/>
      <c r="AO27" s="290"/>
      <c r="AP27" s="290"/>
      <c r="AQ27" s="290"/>
      <c r="AR27" s="290"/>
      <c r="AS27" s="290"/>
      <c r="AT27" s="290"/>
      <c r="AU27" s="290"/>
      <c r="AV27" s="290"/>
      <c r="AW27" s="290"/>
      <c r="AX27" s="290"/>
      <c r="AY27" s="290"/>
      <c r="AZ27" s="290"/>
      <c r="BA27" s="241"/>
      <c r="BB27" s="241"/>
      <c r="BC27" s="243"/>
      <c r="BD27" s="243" t="str">
        <f t="shared" si="0"/>
        <v>District of Columbia</v>
      </c>
      <c r="BE27" s="244">
        <v>0</v>
      </c>
      <c r="BF27" s="245">
        <f t="shared" si="1"/>
        <v>0</v>
      </c>
      <c r="BG27" s="246">
        <f t="shared" si="2"/>
        <v>0</v>
      </c>
      <c r="BH27" s="247">
        <f t="shared" si="3"/>
        <v>0</v>
      </c>
    </row>
    <row r="28" spans="1:60" s="242" customFormat="1" ht="15" customHeight="1">
      <c r="A28" s="618"/>
      <c r="B28" s="248" t="s">
        <v>340</v>
      </c>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c r="AF28" s="290"/>
      <c r="AG28" s="290"/>
      <c r="AH28" s="290"/>
      <c r="AI28" s="290"/>
      <c r="AJ28" s="290"/>
      <c r="AK28" s="290"/>
      <c r="AL28" s="290"/>
      <c r="AM28" s="290"/>
      <c r="AN28" s="290"/>
      <c r="AO28" s="290"/>
      <c r="AP28" s="290"/>
      <c r="AQ28" s="290"/>
      <c r="AR28" s="290"/>
      <c r="AS28" s="290"/>
      <c r="AT28" s="290"/>
      <c r="AU28" s="290"/>
      <c r="AV28" s="290"/>
      <c r="AW28" s="290"/>
      <c r="AX28" s="290"/>
      <c r="AY28" s="290"/>
      <c r="AZ28" s="290"/>
      <c r="BA28" s="241"/>
      <c r="BB28" s="241"/>
      <c r="BC28" s="243"/>
      <c r="BD28" s="243" t="str">
        <f t="shared" si="0"/>
        <v>Dorchester County</v>
      </c>
      <c r="BE28" s="244">
        <v>0</v>
      </c>
      <c r="BF28" s="245">
        <f t="shared" si="1"/>
        <v>0</v>
      </c>
      <c r="BG28" s="246">
        <f t="shared" si="2"/>
        <v>0</v>
      </c>
      <c r="BH28" s="247">
        <f t="shared" si="3"/>
        <v>0</v>
      </c>
    </row>
    <row r="29" spans="1:60" s="242" customFormat="1" ht="15" customHeight="1">
      <c r="A29" s="618"/>
      <c r="B29" s="248" t="s">
        <v>341</v>
      </c>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0"/>
      <c r="AL29" s="290"/>
      <c r="AM29" s="290"/>
      <c r="AN29" s="290"/>
      <c r="AO29" s="290"/>
      <c r="AP29" s="290"/>
      <c r="AQ29" s="290"/>
      <c r="AR29" s="290"/>
      <c r="AS29" s="290"/>
      <c r="AT29" s="290"/>
      <c r="AU29" s="290"/>
      <c r="AV29" s="290"/>
      <c r="AW29" s="290"/>
      <c r="AX29" s="290"/>
      <c r="AY29" s="290"/>
      <c r="AZ29" s="290"/>
      <c r="BA29" s="241"/>
      <c r="BB29" s="241"/>
      <c r="BC29" s="243"/>
      <c r="BD29" s="243" t="str">
        <f t="shared" si="0"/>
        <v>Frederick County</v>
      </c>
      <c r="BE29" s="244">
        <v>0</v>
      </c>
      <c r="BF29" s="245">
        <f t="shared" si="1"/>
        <v>0</v>
      </c>
      <c r="BG29" s="246">
        <f t="shared" si="2"/>
        <v>0</v>
      </c>
      <c r="BH29" s="247">
        <f t="shared" si="3"/>
        <v>0</v>
      </c>
    </row>
    <row r="30" spans="1:60" s="242" customFormat="1" ht="15" customHeight="1">
      <c r="A30" s="618"/>
      <c r="B30" s="248" t="s">
        <v>342</v>
      </c>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0"/>
      <c r="AY30" s="290"/>
      <c r="AZ30" s="290"/>
      <c r="BA30" s="241"/>
      <c r="BB30" s="241"/>
      <c r="BC30" s="243"/>
      <c r="BD30" s="243" t="str">
        <f t="shared" si="0"/>
        <v>Garrett County</v>
      </c>
      <c r="BE30" s="244">
        <v>0</v>
      </c>
      <c r="BF30" s="245">
        <f t="shared" si="1"/>
        <v>0</v>
      </c>
      <c r="BG30" s="246">
        <f t="shared" si="2"/>
        <v>0</v>
      </c>
      <c r="BH30" s="247">
        <f t="shared" si="3"/>
        <v>0</v>
      </c>
    </row>
    <row r="31" spans="1:60" s="242" customFormat="1" ht="15" customHeight="1">
      <c r="A31" s="618"/>
      <c r="B31" s="248" t="s">
        <v>343</v>
      </c>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0"/>
      <c r="AX31" s="290"/>
      <c r="AY31" s="290"/>
      <c r="AZ31" s="290"/>
      <c r="BA31" s="241"/>
      <c r="BB31" s="241"/>
      <c r="BC31" s="243"/>
      <c r="BD31" s="243" t="str">
        <f t="shared" si="0"/>
        <v>Harford County</v>
      </c>
      <c r="BE31" s="244">
        <v>0</v>
      </c>
      <c r="BF31" s="245">
        <f t="shared" si="1"/>
        <v>0</v>
      </c>
      <c r="BG31" s="246">
        <f t="shared" si="2"/>
        <v>0</v>
      </c>
      <c r="BH31" s="247">
        <f t="shared" si="3"/>
        <v>0</v>
      </c>
    </row>
    <row r="32" spans="1:60" s="242" customFormat="1" ht="15" customHeight="1">
      <c r="A32" s="618"/>
      <c r="B32" s="248" t="s">
        <v>344</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41"/>
      <c r="BB32" s="241"/>
      <c r="BC32" s="243"/>
      <c r="BD32" s="243" t="str">
        <f t="shared" si="0"/>
        <v>Howard County</v>
      </c>
      <c r="BE32" s="244">
        <v>0</v>
      </c>
      <c r="BF32" s="245">
        <f t="shared" si="1"/>
        <v>0</v>
      </c>
      <c r="BG32" s="246">
        <f t="shared" si="2"/>
        <v>0</v>
      </c>
      <c r="BH32" s="247">
        <f t="shared" si="3"/>
        <v>0</v>
      </c>
    </row>
    <row r="33" spans="1:60" s="242" customFormat="1" ht="15" customHeight="1">
      <c r="A33" s="618"/>
      <c r="B33" s="248" t="s">
        <v>345</v>
      </c>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290"/>
      <c r="AL33" s="290"/>
      <c r="AM33" s="290"/>
      <c r="AN33" s="290"/>
      <c r="AO33" s="290"/>
      <c r="AP33" s="290"/>
      <c r="AQ33" s="290"/>
      <c r="AR33" s="290"/>
      <c r="AS33" s="290"/>
      <c r="AT33" s="290"/>
      <c r="AU33" s="290"/>
      <c r="AV33" s="290"/>
      <c r="AW33" s="290"/>
      <c r="AX33" s="290"/>
      <c r="AY33" s="290"/>
      <c r="AZ33" s="290"/>
      <c r="BA33" s="241"/>
      <c r="BB33" s="241"/>
      <c r="BC33" s="243"/>
      <c r="BD33" s="243" t="str">
        <f t="shared" si="0"/>
        <v>Kent County</v>
      </c>
      <c r="BE33" s="244">
        <v>0</v>
      </c>
      <c r="BF33" s="245">
        <f t="shared" si="1"/>
        <v>0</v>
      </c>
      <c r="BG33" s="246">
        <f t="shared" si="2"/>
        <v>0</v>
      </c>
      <c r="BH33" s="247">
        <f t="shared" si="3"/>
        <v>0</v>
      </c>
    </row>
    <row r="34" spans="1:60" s="242" customFormat="1" ht="15" customHeight="1">
      <c r="A34" s="618"/>
      <c r="B34" s="248" t="s">
        <v>346</v>
      </c>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290"/>
      <c r="AL34" s="290"/>
      <c r="AM34" s="290"/>
      <c r="AN34" s="290"/>
      <c r="AO34" s="290"/>
      <c r="AP34" s="290"/>
      <c r="AQ34" s="290"/>
      <c r="AR34" s="290"/>
      <c r="AS34" s="290"/>
      <c r="AT34" s="290"/>
      <c r="AU34" s="290"/>
      <c r="AV34" s="290"/>
      <c r="AW34" s="290"/>
      <c r="AX34" s="290"/>
      <c r="AY34" s="290"/>
      <c r="AZ34" s="290"/>
      <c r="BA34" s="241"/>
      <c r="BB34" s="241"/>
      <c r="BC34" s="243"/>
      <c r="BD34" s="243" t="str">
        <f t="shared" si="0"/>
        <v>Montgomery County</v>
      </c>
      <c r="BE34" s="244">
        <v>0</v>
      </c>
      <c r="BF34" s="245">
        <f t="shared" si="1"/>
        <v>0</v>
      </c>
      <c r="BG34" s="246">
        <f t="shared" si="2"/>
        <v>0</v>
      </c>
      <c r="BH34" s="247">
        <f t="shared" si="3"/>
        <v>0</v>
      </c>
    </row>
    <row r="35" spans="1:60" s="242" customFormat="1" ht="15" customHeight="1">
      <c r="A35" s="618"/>
      <c r="B35" s="248" t="s">
        <v>347</v>
      </c>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41"/>
      <c r="BB35" s="241"/>
      <c r="BC35" s="243"/>
      <c r="BD35" s="243" t="str">
        <f t="shared" si="0"/>
        <v>Prince George's County</v>
      </c>
      <c r="BE35" s="244">
        <v>0</v>
      </c>
      <c r="BF35" s="245">
        <f t="shared" si="1"/>
        <v>0</v>
      </c>
      <c r="BG35" s="246">
        <f t="shared" si="2"/>
        <v>0</v>
      </c>
      <c r="BH35" s="247">
        <f t="shared" si="3"/>
        <v>0</v>
      </c>
    </row>
    <row r="36" spans="1:60" s="242" customFormat="1" ht="15" customHeight="1">
      <c r="A36" s="618"/>
      <c r="B36" s="248" t="s">
        <v>348</v>
      </c>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41"/>
      <c r="BB36" s="241"/>
      <c r="BC36" s="243"/>
      <c r="BD36" s="243" t="str">
        <f t="shared" si="0"/>
        <v>Queen Anne's County</v>
      </c>
      <c r="BE36" s="244">
        <v>0</v>
      </c>
      <c r="BF36" s="245">
        <f t="shared" si="1"/>
        <v>0</v>
      </c>
      <c r="BG36" s="246">
        <f t="shared" si="2"/>
        <v>0</v>
      </c>
      <c r="BH36" s="247">
        <f t="shared" si="3"/>
        <v>0</v>
      </c>
    </row>
    <row r="37" spans="1:60" s="242" customFormat="1" ht="15" customHeight="1">
      <c r="A37" s="618"/>
      <c r="B37" s="248" t="s">
        <v>349</v>
      </c>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290"/>
      <c r="AL37" s="290"/>
      <c r="AM37" s="290"/>
      <c r="AN37" s="290"/>
      <c r="AO37" s="290"/>
      <c r="AP37" s="290"/>
      <c r="AQ37" s="290"/>
      <c r="AR37" s="290"/>
      <c r="AS37" s="290"/>
      <c r="AT37" s="290"/>
      <c r="AU37" s="290"/>
      <c r="AV37" s="290"/>
      <c r="AW37" s="290"/>
      <c r="AX37" s="290"/>
      <c r="AY37" s="290"/>
      <c r="AZ37" s="290"/>
      <c r="BA37" s="241"/>
      <c r="BB37" s="241"/>
      <c r="BC37" s="243"/>
      <c r="BD37" s="243" t="str">
        <f t="shared" si="0"/>
        <v>Somerset County</v>
      </c>
      <c r="BE37" s="244">
        <v>0</v>
      </c>
      <c r="BF37" s="245">
        <f t="shared" si="1"/>
        <v>0</v>
      </c>
      <c r="BG37" s="246">
        <f t="shared" si="2"/>
        <v>0</v>
      </c>
      <c r="BH37" s="247">
        <f t="shared" si="3"/>
        <v>0</v>
      </c>
    </row>
    <row r="38" spans="1:60" s="242" customFormat="1" ht="15" customHeight="1">
      <c r="A38" s="618"/>
      <c r="B38" s="248" t="s">
        <v>350</v>
      </c>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290"/>
      <c r="AL38" s="290"/>
      <c r="AM38" s="290"/>
      <c r="AN38" s="290"/>
      <c r="AO38" s="290"/>
      <c r="AP38" s="290"/>
      <c r="AQ38" s="290"/>
      <c r="AR38" s="290"/>
      <c r="AS38" s="290"/>
      <c r="AT38" s="290"/>
      <c r="AU38" s="290"/>
      <c r="AV38" s="290"/>
      <c r="AW38" s="290"/>
      <c r="AX38" s="290"/>
      <c r="AY38" s="290"/>
      <c r="AZ38" s="290"/>
      <c r="BA38" s="241"/>
      <c r="BB38" s="241"/>
      <c r="BC38" s="243"/>
      <c r="BD38" s="243" t="str">
        <f t="shared" si="0"/>
        <v>St. Mary's County</v>
      </c>
      <c r="BE38" s="244">
        <v>0</v>
      </c>
      <c r="BF38" s="245">
        <f t="shared" si="1"/>
        <v>0</v>
      </c>
      <c r="BG38" s="246">
        <f t="shared" si="2"/>
        <v>0</v>
      </c>
      <c r="BH38" s="247">
        <f t="shared" si="3"/>
        <v>0</v>
      </c>
    </row>
    <row r="39" spans="1:60" s="242" customFormat="1" ht="15" customHeight="1">
      <c r="A39" s="618"/>
      <c r="B39" s="248" t="s">
        <v>351</v>
      </c>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41"/>
      <c r="BB39" s="241"/>
      <c r="BC39" s="243"/>
      <c r="BD39" s="243" t="str">
        <f t="shared" si="0"/>
        <v>Talbot County</v>
      </c>
      <c r="BE39" s="244">
        <v>0</v>
      </c>
      <c r="BF39" s="245">
        <f t="shared" si="1"/>
        <v>0</v>
      </c>
      <c r="BG39" s="246">
        <f t="shared" si="2"/>
        <v>0</v>
      </c>
      <c r="BH39" s="247">
        <f t="shared" si="3"/>
        <v>0</v>
      </c>
    </row>
    <row r="40" spans="1:60" s="242" customFormat="1" ht="15" customHeight="1">
      <c r="A40" s="618"/>
      <c r="B40" s="248" t="s">
        <v>352</v>
      </c>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290"/>
      <c r="AL40" s="290"/>
      <c r="AM40" s="290"/>
      <c r="AN40" s="290"/>
      <c r="AO40" s="290"/>
      <c r="AP40" s="290"/>
      <c r="AQ40" s="290"/>
      <c r="AR40" s="290"/>
      <c r="AS40" s="290"/>
      <c r="AT40" s="290"/>
      <c r="AU40" s="290"/>
      <c r="AV40" s="290"/>
      <c r="AW40" s="290"/>
      <c r="AX40" s="290"/>
      <c r="AY40" s="290"/>
      <c r="AZ40" s="290"/>
      <c r="BA40" s="241"/>
      <c r="BB40" s="241"/>
      <c r="BC40" s="243"/>
      <c r="BD40" s="243" t="str">
        <f t="shared" si="0"/>
        <v>Washington County</v>
      </c>
      <c r="BE40" s="244">
        <v>0</v>
      </c>
      <c r="BF40" s="245">
        <f t="shared" si="1"/>
        <v>0</v>
      </c>
      <c r="BG40" s="246">
        <f t="shared" si="2"/>
        <v>0</v>
      </c>
      <c r="BH40" s="247">
        <f t="shared" si="3"/>
        <v>0</v>
      </c>
    </row>
    <row r="41" spans="1:60" s="242" customFormat="1" ht="15" customHeight="1">
      <c r="A41" s="618"/>
      <c r="B41" s="248" t="s">
        <v>353</v>
      </c>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290"/>
      <c r="AL41" s="290"/>
      <c r="AM41" s="290"/>
      <c r="AN41" s="290"/>
      <c r="AO41" s="290"/>
      <c r="AP41" s="290"/>
      <c r="AQ41" s="290"/>
      <c r="AR41" s="290"/>
      <c r="AS41" s="290"/>
      <c r="AT41" s="290"/>
      <c r="AU41" s="290"/>
      <c r="AV41" s="290"/>
      <c r="AW41" s="290"/>
      <c r="AX41" s="290"/>
      <c r="AY41" s="290"/>
      <c r="AZ41" s="290"/>
      <c r="BA41" s="241"/>
      <c r="BB41" s="241"/>
      <c r="BC41" s="243"/>
      <c r="BD41" s="243" t="str">
        <f t="shared" si="0"/>
        <v>Wicomico County</v>
      </c>
      <c r="BE41" s="244">
        <v>0</v>
      </c>
      <c r="BF41" s="245">
        <f t="shared" si="1"/>
        <v>0</v>
      </c>
      <c r="BG41" s="246">
        <f t="shared" si="2"/>
        <v>0</v>
      </c>
      <c r="BH41" s="247">
        <f t="shared" si="3"/>
        <v>0</v>
      </c>
    </row>
    <row r="42" spans="1:60" s="242" customFormat="1" ht="15" customHeight="1">
      <c r="A42" s="618"/>
      <c r="B42" s="248" t="s">
        <v>132</v>
      </c>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41"/>
      <c r="BB42" s="241"/>
      <c r="BC42" s="243"/>
      <c r="BD42" s="243" t="str">
        <f t="shared" si="0"/>
        <v>Worcester County</v>
      </c>
      <c r="BE42" s="244">
        <v>0</v>
      </c>
      <c r="BF42" s="245">
        <f t="shared" si="1"/>
        <v>0</v>
      </c>
      <c r="BG42" s="246">
        <f t="shared" si="2"/>
        <v>0</v>
      </c>
      <c r="BH42" s="247">
        <f t="shared" si="3"/>
        <v>0</v>
      </c>
    </row>
    <row r="43" spans="1:60" s="242" customFormat="1" ht="15" customHeight="1" thickBot="1">
      <c r="A43" s="618"/>
      <c r="B43" s="249" t="s">
        <v>354</v>
      </c>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41"/>
      <c r="BB43" s="241"/>
      <c r="BC43" s="243"/>
      <c r="BD43" s="250" t="str">
        <f t="shared" si="0"/>
        <v>Outside Maryland</v>
      </c>
      <c r="BE43" s="251">
        <v>0</v>
      </c>
      <c r="BF43" s="252">
        <f t="shared" si="1"/>
        <v>0</v>
      </c>
      <c r="BG43" s="253">
        <f t="shared" si="2"/>
        <v>0</v>
      </c>
      <c r="BH43" s="254">
        <f t="shared" si="3"/>
        <v>0</v>
      </c>
    </row>
    <row r="44" spans="1:60" ht="15">
      <c r="A44" s="56"/>
      <c r="B44" s="57" t="s">
        <v>355</v>
      </c>
      <c r="C44" s="293">
        <f>SUM(C18:C43)</f>
        <v>0</v>
      </c>
      <c r="D44" s="293">
        <f aca="true" t="shared" si="4" ref="D44:I44">SUM(D18:D43)</f>
        <v>0</v>
      </c>
      <c r="E44" s="293">
        <f t="shared" si="4"/>
        <v>0</v>
      </c>
      <c r="F44" s="293">
        <f t="shared" si="4"/>
        <v>0</v>
      </c>
      <c r="G44" s="293">
        <f t="shared" si="4"/>
        <v>0</v>
      </c>
      <c r="H44" s="293">
        <f t="shared" si="4"/>
        <v>0</v>
      </c>
      <c r="I44" s="293">
        <f t="shared" si="4"/>
        <v>0</v>
      </c>
      <c r="J44" s="293">
        <f aca="true" t="shared" si="5" ref="J44:AZ44">SUM(J18:J43)</f>
        <v>0</v>
      </c>
      <c r="K44" s="293">
        <f t="shared" si="5"/>
        <v>0</v>
      </c>
      <c r="L44" s="293">
        <f t="shared" si="5"/>
        <v>0</v>
      </c>
      <c r="M44" s="293">
        <f t="shared" si="5"/>
        <v>0</v>
      </c>
      <c r="N44" s="293">
        <f t="shared" si="5"/>
        <v>0</v>
      </c>
      <c r="O44" s="293">
        <f t="shared" si="5"/>
        <v>0</v>
      </c>
      <c r="P44" s="293">
        <f t="shared" si="5"/>
        <v>0</v>
      </c>
      <c r="Q44" s="293">
        <f t="shared" si="5"/>
        <v>0</v>
      </c>
      <c r="R44" s="293">
        <f t="shared" si="5"/>
        <v>0</v>
      </c>
      <c r="S44" s="293">
        <f t="shared" si="5"/>
        <v>0</v>
      </c>
      <c r="T44" s="293">
        <f t="shared" si="5"/>
        <v>0</v>
      </c>
      <c r="U44" s="293">
        <f t="shared" si="5"/>
        <v>0</v>
      </c>
      <c r="V44" s="293">
        <f t="shared" si="5"/>
        <v>0</v>
      </c>
      <c r="W44" s="293">
        <f t="shared" si="5"/>
        <v>0</v>
      </c>
      <c r="X44" s="293">
        <f t="shared" si="5"/>
        <v>0</v>
      </c>
      <c r="Y44" s="293">
        <f t="shared" si="5"/>
        <v>0</v>
      </c>
      <c r="Z44" s="293">
        <f t="shared" si="5"/>
        <v>0</v>
      </c>
      <c r="AA44" s="293">
        <f t="shared" si="5"/>
        <v>0</v>
      </c>
      <c r="AB44" s="293">
        <f t="shared" si="5"/>
        <v>0</v>
      </c>
      <c r="AC44" s="293">
        <f t="shared" si="5"/>
        <v>0</v>
      </c>
      <c r="AD44" s="293">
        <f t="shared" si="5"/>
        <v>0</v>
      </c>
      <c r="AE44" s="293">
        <f t="shared" si="5"/>
        <v>0</v>
      </c>
      <c r="AF44" s="293">
        <f t="shared" si="5"/>
        <v>0</v>
      </c>
      <c r="AG44" s="293">
        <f t="shared" si="5"/>
        <v>0</v>
      </c>
      <c r="AH44" s="293">
        <f t="shared" si="5"/>
        <v>0</v>
      </c>
      <c r="AI44" s="293">
        <f t="shared" si="5"/>
        <v>0</v>
      </c>
      <c r="AJ44" s="293">
        <f t="shared" si="5"/>
        <v>0</v>
      </c>
      <c r="AK44" s="293">
        <f t="shared" si="5"/>
        <v>0</v>
      </c>
      <c r="AL44" s="293">
        <f t="shared" si="5"/>
        <v>0</v>
      </c>
      <c r="AM44" s="293">
        <f t="shared" si="5"/>
        <v>0</v>
      </c>
      <c r="AN44" s="293">
        <f t="shared" si="5"/>
        <v>0</v>
      </c>
      <c r="AO44" s="293">
        <f t="shared" si="5"/>
        <v>0</v>
      </c>
      <c r="AP44" s="293">
        <f t="shared" si="5"/>
        <v>0</v>
      </c>
      <c r="AQ44" s="293">
        <f t="shared" si="5"/>
        <v>0</v>
      </c>
      <c r="AR44" s="293">
        <f t="shared" si="5"/>
        <v>0</v>
      </c>
      <c r="AS44" s="293">
        <f t="shared" si="5"/>
        <v>0</v>
      </c>
      <c r="AT44" s="293">
        <f t="shared" si="5"/>
        <v>0</v>
      </c>
      <c r="AU44" s="293">
        <f t="shared" si="5"/>
        <v>0</v>
      </c>
      <c r="AV44" s="293">
        <f t="shared" si="5"/>
        <v>0</v>
      </c>
      <c r="AW44" s="293">
        <f t="shared" si="5"/>
        <v>0</v>
      </c>
      <c r="AX44" s="293">
        <f t="shared" si="5"/>
        <v>0</v>
      </c>
      <c r="AY44" s="293">
        <f t="shared" si="5"/>
        <v>0</v>
      </c>
      <c r="AZ44" s="294">
        <f t="shared" si="5"/>
        <v>0</v>
      </c>
      <c r="BC44" s="132"/>
      <c r="BD44" s="133"/>
      <c r="BE44" s="133"/>
      <c r="BF44" s="133"/>
      <c r="BG44" s="134" t="s">
        <v>250</v>
      </c>
      <c r="BH44" s="135">
        <f>SUM(BH18:BH43)</f>
        <v>0</v>
      </c>
    </row>
    <row r="45" spans="1:60" ht="12.75">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C45" s="132"/>
      <c r="BD45" s="133"/>
      <c r="BE45" s="133"/>
      <c r="BF45" s="133"/>
      <c r="BG45" s="134" t="s">
        <v>251</v>
      </c>
      <c r="BH45" s="255">
        <f>+BC16</f>
        <v>0</v>
      </c>
    </row>
    <row r="46" spans="1:60" ht="13.5" thickBot="1">
      <c r="A46" s="5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C46" s="256"/>
      <c r="BD46" s="257"/>
      <c r="BE46" s="257"/>
      <c r="BF46" s="257"/>
      <c r="BG46" s="136" t="s">
        <v>252</v>
      </c>
      <c r="BH46" s="258">
        <f>+BH44*BH45/1000/12</f>
        <v>0</v>
      </c>
    </row>
    <row r="47" spans="1:52" ht="18.75" customHeight="1" hidden="1">
      <c r="A47" s="5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2.75" hidden="1">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row>
    <row r="49" spans="1:54" ht="12.75" hidden="1">
      <c r="A49" s="59"/>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row>
    <row r="50" spans="1:54" ht="12.75" hidden="1">
      <c r="A50" s="5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row>
    <row r="51" spans="1:54" ht="12.75" hidden="1">
      <c r="A51" s="5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row>
    <row r="52" spans="1:54" ht="12.75" hidden="1">
      <c r="A52" s="59"/>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row>
    <row r="53" spans="1:54" ht="12.75" hidden="1">
      <c r="A53" s="59"/>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54" ht="12.75" hidden="1">
      <c r="A54" s="59"/>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spans="1:54" ht="12.75" hidden="1">
      <c r="A55" s="59"/>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58"/>
      <c r="AY55" s="58"/>
      <c r="AZ55" s="58"/>
      <c r="BA55" s="58"/>
      <c r="BB55" s="58"/>
    </row>
    <row r="56" ht="12.75" hidden="1"/>
    <row r="57" ht="12.75" hidden="1"/>
    <row r="58" ht="12.75" hidden="1"/>
    <row r="59" ht="12.75" hidden="1"/>
    <row r="60" ht="12.75" hidden="1"/>
    <row r="61" ht="12.75" hidden="1"/>
    <row r="62" ht="12.75" hidden="1"/>
  </sheetData>
  <sheetProtection password="A877" sheet="1" objects="1" scenarios="1"/>
  <mergeCells count="10">
    <mergeCell ref="A19:A43"/>
    <mergeCell ref="C7:S7"/>
    <mergeCell ref="T7:AJ7"/>
    <mergeCell ref="AK7:AZ7"/>
    <mergeCell ref="C8:S8"/>
    <mergeCell ref="T8:AJ8"/>
    <mergeCell ref="AK8:AZ8"/>
    <mergeCell ref="C10:S10"/>
    <mergeCell ref="T10:AJ10"/>
    <mergeCell ref="AK10:AZ10"/>
  </mergeCells>
  <conditionalFormatting sqref="C14:AZ14">
    <cfRule type="cellIs" priority="1" dxfId="0" operator="equal" stopIfTrue="1">
      <formula>"Select one"</formula>
    </cfRule>
  </conditionalFormatting>
  <conditionalFormatting sqref="C15:AZ43">
    <cfRule type="expression" priority="2" dxfId="0" stopIfTrue="1">
      <formula>ISBLANK(C15)</formula>
    </cfRule>
  </conditionalFormatting>
  <conditionalFormatting sqref="C44:AZ44">
    <cfRule type="expression" priority="3" dxfId="4" stopIfTrue="1">
      <formula>SUM(C$18:C$43)&gt;1</formula>
    </cfRule>
  </conditionalFormatting>
  <dataValidations count="1">
    <dataValidation type="list" allowBlank="1" showInputMessage="1" showErrorMessage="1" sqref="C14:AZ14">
      <formula1>List_Yes_No</formula1>
    </dataValidation>
  </dataValidations>
  <printOptions/>
  <pageMargins left="0.5" right="0.5" top="0.75" bottom="0.75" header="0.5" footer="0.5"/>
  <pageSetup fitToWidth="3" horizontalDpi="600" verticalDpi="600" orientation="landscape" scale="49" r:id="rId2"/>
  <headerFooter alignWithMargins="0">
    <oddFooter>&amp;CPage &amp;P&amp;R&amp;9&amp;A</oddFooter>
  </headerFooter>
  <colBreaks count="2" manualBreakCount="2">
    <brk id="19" min="3" max="45" man="1"/>
    <brk id="36" min="3" max="45" man="1"/>
  </colBreaks>
  <legacyDrawing r:id="rId1"/>
</worksheet>
</file>

<file path=xl/worksheets/sheet17.xml><?xml version="1.0" encoding="utf-8"?>
<worksheet xmlns="http://schemas.openxmlformats.org/spreadsheetml/2006/main" xmlns:r="http://schemas.openxmlformats.org/officeDocument/2006/relationships">
  <sheetPr codeName="Sheet16"/>
  <dimension ref="A1:BH54"/>
  <sheetViews>
    <sheetView showGridLines="0" workbookViewId="0" topLeftCell="A1">
      <selection activeCell="B59" sqref="B59"/>
    </sheetView>
  </sheetViews>
  <sheetFormatPr defaultColWidth="9.140625" defaultRowHeight="12.75" zeroHeight="1"/>
  <cols>
    <col min="1" max="1" width="14.140625" style="60" customWidth="1"/>
    <col min="2" max="2" width="24.28125" style="61" customWidth="1"/>
    <col min="3" max="52" width="12.57421875" style="61" customWidth="1"/>
    <col min="53" max="53" width="3.8515625" style="50" customWidth="1"/>
    <col min="54" max="54" width="0" style="85" hidden="1" customWidth="1"/>
    <col min="55" max="55" width="9.140625" style="85" hidden="1" customWidth="1"/>
    <col min="56" max="56" width="22.00390625" style="85" hidden="1" customWidth="1"/>
    <col min="57" max="57" width="9.140625" style="85" hidden="1" customWidth="1"/>
    <col min="58" max="58" width="9.28125" style="85" hidden="1" customWidth="1"/>
    <col min="59" max="59" width="34.28125" style="85" hidden="1" customWidth="1"/>
    <col min="60" max="60" width="23.57421875" style="85" hidden="1" customWidth="1"/>
    <col min="61" max="16384" width="9.140625" style="85" hidden="1" customWidth="1"/>
  </cols>
  <sheetData>
    <row r="1" s="390" customFormat="1" ht="12" customHeight="1">
      <c r="A1" s="389"/>
    </row>
    <row r="2" s="390" customFormat="1" ht="32.25" customHeight="1">
      <c r="A2" s="389"/>
    </row>
    <row r="3" s="355" customFormat="1" ht="12" customHeight="1">
      <c r="A3" s="354"/>
    </row>
    <row r="4" spans="3:44" s="76" customFormat="1" ht="20.25">
      <c r="C4" s="63" t="s">
        <v>83</v>
      </c>
      <c r="D4" s="187"/>
      <c r="E4" s="187"/>
      <c r="F4" s="187"/>
      <c r="G4" s="18"/>
      <c r="H4" s="160"/>
      <c r="I4" s="160"/>
      <c r="J4" s="160"/>
      <c r="K4" s="160"/>
      <c r="L4" s="160"/>
      <c r="T4" s="63" t="str">
        <f>+C4</f>
        <v>Request for POS Proposal for The State of Maryland, Functional Area 2</v>
      </c>
      <c r="U4" s="187"/>
      <c r="V4" s="187"/>
      <c r="W4" s="18"/>
      <c r="X4" s="160"/>
      <c r="Y4" s="160"/>
      <c r="Z4" s="160"/>
      <c r="AA4" s="160"/>
      <c r="AB4" s="160"/>
      <c r="AJ4" s="187"/>
      <c r="AK4" s="63" t="str">
        <f>+C4</f>
        <v>Request for POS Proposal for The State of Maryland, Functional Area 2</v>
      </c>
      <c r="AL4" s="187"/>
      <c r="AM4" s="18"/>
      <c r="AN4" s="160"/>
      <c r="AO4" s="160"/>
      <c r="AP4" s="160"/>
      <c r="AQ4" s="160"/>
      <c r="AR4" s="160"/>
    </row>
    <row r="5" spans="3:44" s="76" customFormat="1" ht="17.25">
      <c r="C5" s="303" t="s">
        <v>95</v>
      </c>
      <c r="D5" s="187"/>
      <c r="E5" s="187"/>
      <c r="F5" s="187"/>
      <c r="G5" s="18"/>
      <c r="H5" s="160"/>
      <c r="I5" s="160"/>
      <c r="J5" s="160"/>
      <c r="K5" s="160"/>
      <c r="L5" s="160"/>
      <c r="T5" s="303" t="str">
        <f>+C5</f>
        <v>Attachment P-10e: Hospital Utilization and Distribution of Allowable Charges</v>
      </c>
      <c r="U5" s="187"/>
      <c r="V5" s="187"/>
      <c r="W5" s="18"/>
      <c r="X5" s="160"/>
      <c r="Y5" s="160"/>
      <c r="Z5" s="160"/>
      <c r="AA5" s="160"/>
      <c r="AB5" s="160"/>
      <c r="AJ5" s="187"/>
      <c r="AK5" s="303" t="str">
        <f>+C5</f>
        <v>Attachment P-10e: Hospital Utilization and Distribution of Allowable Charges</v>
      </c>
      <c r="AL5" s="187"/>
      <c r="AM5" s="18"/>
      <c r="AN5" s="160"/>
      <c r="AO5" s="160"/>
      <c r="AP5" s="160"/>
      <c r="AQ5" s="160"/>
      <c r="AR5" s="160"/>
    </row>
    <row r="6" spans="3:44" s="69" customFormat="1" ht="22.5">
      <c r="C6" s="30"/>
      <c r="D6" s="30"/>
      <c r="E6" s="30"/>
      <c r="F6" s="30"/>
      <c r="G6" s="15"/>
      <c r="H6" s="28"/>
      <c r="I6" s="28"/>
      <c r="J6" s="28"/>
      <c r="K6" s="28"/>
      <c r="L6" s="28"/>
      <c r="S6" s="30"/>
      <c r="T6" s="30"/>
      <c r="U6" s="30"/>
      <c r="V6" s="30"/>
      <c r="W6" s="15"/>
      <c r="X6" s="28"/>
      <c r="Y6" s="28"/>
      <c r="Z6" s="28"/>
      <c r="AA6" s="28"/>
      <c r="AB6" s="28"/>
      <c r="AI6" s="30"/>
      <c r="AJ6" s="30"/>
      <c r="AK6" s="30"/>
      <c r="AL6" s="30"/>
      <c r="AM6" s="15"/>
      <c r="AN6" s="28"/>
      <c r="AO6" s="28"/>
      <c r="AP6" s="28"/>
      <c r="AQ6" s="28"/>
      <c r="AR6" s="28"/>
    </row>
    <row r="7" spans="3:53" s="69" customFormat="1" ht="22.5">
      <c r="C7" s="612" t="str">
        <f>+RFP_no</f>
        <v>Solicitation No. F10B8200015</v>
      </c>
      <c r="D7" s="613"/>
      <c r="E7" s="613"/>
      <c r="F7" s="613"/>
      <c r="G7" s="613"/>
      <c r="H7" s="613"/>
      <c r="I7" s="613"/>
      <c r="J7" s="613"/>
      <c r="K7" s="613"/>
      <c r="L7" s="613"/>
      <c r="M7" s="613"/>
      <c r="N7" s="613"/>
      <c r="O7" s="613"/>
      <c r="P7" s="613"/>
      <c r="Q7" s="613"/>
      <c r="R7" s="613"/>
      <c r="S7" s="613"/>
      <c r="T7" s="612" t="str">
        <f>+RFP_no</f>
        <v>Solicitation No. F10B8200015</v>
      </c>
      <c r="U7" s="613"/>
      <c r="V7" s="613"/>
      <c r="W7" s="613"/>
      <c r="X7" s="613"/>
      <c r="Y7" s="613"/>
      <c r="Z7" s="613"/>
      <c r="AA7" s="613"/>
      <c r="AB7" s="613"/>
      <c r="AC7" s="613"/>
      <c r="AD7" s="613"/>
      <c r="AE7" s="613"/>
      <c r="AF7" s="613"/>
      <c r="AG7" s="613"/>
      <c r="AH7" s="613"/>
      <c r="AI7" s="613"/>
      <c r="AJ7" s="614"/>
      <c r="AK7" s="612" t="str">
        <f>+RFP_no</f>
        <v>Solicitation No. F10B8200015</v>
      </c>
      <c r="AL7" s="613"/>
      <c r="AM7" s="613"/>
      <c r="AN7" s="613"/>
      <c r="AO7" s="613"/>
      <c r="AP7" s="613"/>
      <c r="AQ7" s="613"/>
      <c r="AR7" s="613"/>
      <c r="AS7" s="613"/>
      <c r="AT7" s="613"/>
      <c r="AU7" s="613"/>
      <c r="AV7" s="613"/>
      <c r="AW7" s="613"/>
      <c r="AX7" s="613"/>
      <c r="AY7" s="613"/>
      <c r="AZ7" s="614"/>
      <c r="BA7" s="87"/>
    </row>
    <row r="8" spans="1:60" ht="23.25" customHeight="1">
      <c r="A8" s="51"/>
      <c r="B8" s="50"/>
      <c r="C8" s="621" t="s">
        <v>270</v>
      </c>
      <c r="D8" s="621"/>
      <c r="E8" s="621"/>
      <c r="F8" s="621"/>
      <c r="G8" s="621"/>
      <c r="H8" s="621"/>
      <c r="I8" s="621"/>
      <c r="J8" s="621"/>
      <c r="K8" s="621"/>
      <c r="L8" s="621"/>
      <c r="M8" s="621"/>
      <c r="N8" s="621"/>
      <c r="O8" s="621"/>
      <c r="P8" s="621"/>
      <c r="Q8" s="621"/>
      <c r="R8" s="621"/>
      <c r="S8" s="621"/>
      <c r="T8" s="621" t="str">
        <f>+C8</f>
        <v>Outpatient for Retirees Age 65 and Older</v>
      </c>
      <c r="U8" s="621"/>
      <c r="V8" s="621"/>
      <c r="W8" s="621"/>
      <c r="X8" s="621"/>
      <c r="Y8" s="621"/>
      <c r="Z8" s="621"/>
      <c r="AA8" s="621"/>
      <c r="AB8" s="621"/>
      <c r="AC8" s="621"/>
      <c r="AD8" s="621"/>
      <c r="AE8" s="621"/>
      <c r="AF8" s="621"/>
      <c r="AG8" s="621"/>
      <c r="AH8" s="621"/>
      <c r="AI8" s="621"/>
      <c r="AJ8" s="621"/>
      <c r="AK8" s="621" t="str">
        <f>+T8</f>
        <v>Outpatient for Retirees Age 65 and Older</v>
      </c>
      <c r="AL8" s="621"/>
      <c r="AM8" s="621"/>
      <c r="AN8" s="621"/>
      <c r="AO8" s="621"/>
      <c r="AP8" s="621"/>
      <c r="AQ8" s="621"/>
      <c r="AR8" s="621"/>
      <c r="AS8" s="621"/>
      <c r="AT8" s="621"/>
      <c r="AU8" s="621"/>
      <c r="AV8" s="621"/>
      <c r="AW8" s="621"/>
      <c r="AX8" s="621"/>
      <c r="AY8" s="621"/>
      <c r="AZ8" s="621"/>
      <c r="BA8" s="260"/>
      <c r="BC8" s="226"/>
      <c r="BD8" s="226"/>
      <c r="BE8" s="226"/>
      <c r="BF8" s="226"/>
      <c r="BG8" s="226"/>
      <c r="BH8" s="226"/>
    </row>
    <row r="9" spans="1:52" ht="17.25">
      <c r="A9" s="51"/>
      <c r="B9" s="50"/>
      <c r="C9" s="16"/>
      <c r="D9" s="16"/>
      <c r="E9" s="16"/>
      <c r="F9" s="16"/>
      <c r="G9" s="16"/>
      <c r="H9" s="16"/>
      <c r="I9" s="16"/>
      <c r="J9" s="16"/>
      <c r="K9" s="50"/>
      <c r="L9" s="50"/>
      <c r="M9" s="50"/>
      <c r="N9" s="50"/>
      <c r="O9" s="50"/>
      <c r="P9" s="50"/>
      <c r="Q9" s="50"/>
      <c r="R9" s="33"/>
      <c r="S9" s="227"/>
      <c r="T9" s="16"/>
      <c r="U9" s="16"/>
      <c r="V9" s="16"/>
      <c r="W9" s="16"/>
      <c r="X9" s="16"/>
      <c r="Y9" s="16"/>
      <c r="Z9" s="16"/>
      <c r="AA9" s="16"/>
      <c r="AB9" s="50"/>
      <c r="AC9" s="50"/>
      <c r="AD9" s="50"/>
      <c r="AE9" s="50"/>
      <c r="AF9" s="50"/>
      <c r="AG9" s="50"/>
      <c r="AH9" s="50"/>
      <c r="AI9" s="33"/>
      <c r="AJ9" s="227"/>
      <c r="AK9" s="50"/>
      <c r="AL9" s="50"/>
      <c r="AM9" s="50"/>
      <c r="AN9" s="50"/>
      <c r="AO9" s="50"/>
      <c r="AP9" s="50"/>
      <c r="AQ9" s="50"/>
      <c r="AR9" s="50"/>
      <c r="AS9" s="50"/>
      <c r="AT9" s="50"/>
      <c r="AU9" s="50"/>
      <c r="AV9" s="50"/>
      <c r="AW9" s="50"/>
      <c r="AX9" s="50"/>
      <c r="AY9" s="50"/>
      <c r="AZ9" s="50"/>
    </row>
    <row r="10" spans="1:52" ht="54.75" customHeight="1">
      <c r="A10" s="51"/>
      <c r="B10" s="50"/>
      <c r="C10" s="600" t="s">
        <v>13</v>
      </c>
      <c r="D10" s="600"/>
      <c r="E10" s="600"/>
      <c r="F10" s="600"/>
      <c r="G10" s="600"/>
      <c r="H10" s="600"/>
      <c r="I10" s="600"/>
      <c r="J10" s="600"/>
      <c r="K10" s="600"/>
      <c r="L10" s="600"/>
      <c r="M10" s="600"/>
      <c r="N10" s="600"/>
      <c r="O10" s="600"/>
      <c r="P10" s="600"/>
      <c r="Q10" s="600"/>
      <c r="R10" s="600"/>
      <c r="S10" s="600"/>
      <c r="T10" s="600" t="s">
        <v>14</v>
      </c>
      <c r="U10" s="600"/>
      <c r="V10" s="600"/>
      <c r="W10" s="600"/>
      <c r="X10" s="600"/>
      <c r="Y10" s="600"/>
      <c r="Z10" s="600"/>
      <c r="AA10" s="600"/>
      <c r="AB10" s="600"/>
      <c r="AC10" s="600"/>
      <c r="AD10" s="600"/>
      <c r="AE10" s="600"/>
      <c r="AF10" s="600"/>
      <c r="AG10" s="600"/>
      <c r="AH10" s="600"/>
      <c r="AI10" s="600"/>
      <c r="AJ10" s="600"/>
      <c r="AK10" s="620" t="s">
        <v>14</v>
      </c>
      <c r="AL10" s="620"/>
      <c r="AM10" s="620"/>
      <c r="AN10" s="620"/>
      <c r="AO10" s="620"/>
      <c r="AP10" s="620"/>
      <c r="AQ10" s="620"/>
      <c r="AR10" s="620"/>
      <c r="AS10" s="620"/>
      <c r="AT10" s="620"/>
      <c r="AU10" s="620"/>
      <c r="AV10" s="620"/>
      <c r="AW10" s="620"/>
      <c r="AX10" s="620"/>
      <c r="AY10" s="620"/>
      <c r="AZ10" s="620"/>
    </row>
    <row r="11" spans="1:53" ht="12.75">
      <c r="A11" s="51"/>
      <c r="B11" s="50"/>
      <c r="C11" s="139"/>
      <c r="D11" s="139"/>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262"/>
      <c r="AL11" s="262"/>
      <c r="AM11" s="262"/>
      <c r="AN11" s="262"/>
      <c r="AO11" s="262"/>
      <c r="AP11" s="262"/>
      <c r="AQ11" s="262"/>
      <c r="AR11" s="262"/>
      <c r="AS11" s="262"/>
      <c r="AT11" s="262"/>
      <c r="AU11" s="262"/>
      <c r="AV11" s="262"/>
      <c r="AW11" s="262"/>
      <c r="AX11" s="262"/>
      <c r="AY11" s="262"/>
      <c r="AZ11" s="264"/>
      <c r="BA11" s="133"/>
    </row>
    <row r="12" spans="1:53" ht="15">
      <c r="A12" s="51"/>
      <c r="B12" s="50"/>
      <c r="C12" s="361" t="s">
        <v>53</v>
      </c>
      <c r="D12" s="362"/>
      <c r="E12" s="362"/>
      <c r="F12" s="362"/>
      <c r="G12" s="362"/>
      <c r="H12" s="362"/>
      <c r="I12" s="362"/>
      <c r="J12" s="362"/>
      <c r="K12" s="362"/>
      <c r="L12" s="362"/>
      <c r="M12" s="362"/>
      <c r="N12" s="362"/>
      <c r="O12" s="362"/>
      <c r="P12" s="362"/>
      <c r="Q12" s="362"/>
      <c r="R12" s="362"/>
      <c r="S12" s="363"/>
      <c r="T12" s="361" t="s">
        <v>53</v>
      </c>
      <c r="U12" s="362"/>
      <c r="V12" s="362"/>
      <c r="W12" s="362"/>
      <c r="X12" s="362"/>
      <c r="Y12" s="362"/>
      <c r="Z12" s="362"/>
      <c r="AA12" s="362"/>
      <c r="AB12" s="362"/>
      <c r="AC12" s="362"/>
      <c r="AD12" s="362"/>
      <c r="AE12" s="362"/>
      <c r="AF12" s="362"/>
      <c r="AG12" s="362"/>
      <c r="AH12" s="362"/>
      <c r="AI12" s="362"/>
      <c r="AJ12" s="362"/>
      <c r="AK12" s="361" t="s">
        <v>53</v>
      </c>
      <c r="AL12" s="362"/>
      <c r="AM12" s="362"/>
      <c r="AN12" s="362"/>
      <c r="AO12" s="362"/>
      <c r="AP12" s="362"/>
      <c r="AQ12" s="362"/>
      <c r="AR12" s="362"/>
      <c r="AS12" s="362"/>
      <c r="AT12" s="362"/>
      <c r="AU12" s="362"/>
      <c r="AV12" s="362"/>
      <c r="AW12" s="362"/>
      <c r="AX12" s="362"/>
      <c r="AY12" s="362"/>
      <c r="AZ12" s="363"/>
      <c r="BA12" s="265"/>
    </row>
    <row r="13" spans="1:53" ht="52.5">
      <c r="A13" s="51"/>
      <c r="B13" s="50"/>
      <c r="C13" s="229" t="s">
        <v>54</v>
      </c>
      <c r="D13" s="229" t="s">
        <v>55</v>
      </c>
      <c r="E13" s="229" t="s">
        <v>56</v>
      </c>
      <c r="F13" s="229" t="s">
        <v>57</v>
      </c>
      <c r="G13" s="229" t="s">
        <v>58</v>
      </c>
      <c r="H13" s="229" t="s">
        <v>59</v>
      </c>
      <c r="I13" s="229" t="s">
        <v>60</v>
      </c>
      <c r="J13" s="229" t="s">
        <v>61</v>
      </c>
      <c r="K13" s="229" t="s">
        <v>62</v>
      </c>
      <c r="L13" s="229" t="s">
        <v>63</v>
      </c>
      <c r="M13" s="229" t="s">
        <v>64</v>
      </c>
      <c r="N13" s="229" t="s">
        <v>65</v>
      </c>
      <c r="O13" s="229" t="s">
        <v>66</v>
      </c>
      <c r="P13" s="229" t="s">
        <v>67</v>
      </c>
      <c r="Q13" s="229" t="s">
        <v>68</v>
      </c>
      <c r="R13" s="229" t="s">
        <v>69</v>
      </c>
      <c r="S13" s="229" t="s">
        <v>70</v>
      </c>
      <c r="T13" s="229" t="s">
        <v>71</v>
      </c>
      <c r="U13" s="229" t="s">
        <v>72</v>
      </c>
      <c r="V13" s="229" t="s">
        <v>73</v>
      </c>
      <c r="W13" s="229" t="s">
        <v>74</v>
      </c>
      <c r="X13" s="229" t="s">
        <v>75</v>
      </c>
      <c r="Y13" s="229" t="s">
        <v>76</v>
      </c>
      <c r="Z13" s="229" t="s">
        <v>77</v>
      </c>
      <c r="AA13" s="229" t="s">
        <v>78</v>
      </c>
      <c r="AB13" s="229" t="s">
        <v>79</v>
      </c>
      <c r="AC13" s="229" t="s">
        <v>80</v>
      </c>
      <c r="AD13" s="229" t="s">
        <v>81</v>
      </c>
      <c r="AE13" s="229" t="s">
        <v>82</v>
      </c>
      <c r="AF13" s="229" t="s">
        <v>100</v>
      </c>
      <c r="AG13" s="229" t="s">
        <v>101</v>
      </c>
      <c r="AH13" s="229" t="s">
        <v>102</v>
      </c>
      <c r="AI13" s="229" t="s">
        <v>103</v>
      </c>
      <c r="AJ13" s="229" t="s">
        <v>104</v>
      </c>
      <c r="AK13" s="230" t="s">
        <v>238</v>
      </c>
      <c r="AL13" s="230" t="s">
        <v>105</v>
      </c>
      <c r="AM13" s="230" t="s">
        <v>106</v>
      </c>
      <c r="AN13" s="230" t="s">
        <v>107</v>
      </c>
      <c r="AO13" s="230" t="s">
        <v>108</v>
      </c>
      <c r="AP13" s="230" t="s">
        <v>109</v>
      </c>
      <c r="AQ13" s="230" t="s">
        <v>110</v>
      </c>
      <c r="AR13" s="230" t="s">
        <v>111</v>
      </c>
      <c r="AS13" s="230" t="s">
        <v>112</v>
      </c>
      <c r="AT13" s="230" t="s">
        <v>113</v>
      </c>
      <c r="AU13" s="230" t="s">
        <v>114</v>
      </c>
      <c r="AV13" s="230" t="s">
        <v>115</v>
      </c>
      <c r="AW13" s="230" t="s">
        <v>116</v>
      </c>
      <c r="AX13" s="230" t="s">
        <v>117</v>
      </c>
      <c r="AY13" s="230" t="s">
        <v>118</v>
      </c>
      <c r="AZ13" s="266" t="s">
        <v>354</v>
      </c>
      <c r="BA13" s="267"/>
    </row>
    <row r="14" spans="1:52" ht="13.5" thickBot="1">
      <c r="A14" s="51"/>
      <c r="B14" s="52" t="s">
        <v>119</v>
      </c>
      <c r="C14" s="109" t="s">
        <v>265</v>
      </c>
      <c r="D14" s="109" t="s">
        <v>265</v>
      </c>
      <c r="E14" s="109" t="s">
        <v>265</v>
      </c>
      <c r="F14" s="109" t="s">
        <v>265</v>
      </c>
      <c r="G14" s="109" t="s">
        <v>265</v>
      </c>
      <c r="H14" s="109" t="s">
        <v>265</v>
      </c>
      <c r="I14" s="109" t="s">
        <v>265</v>
      </c>
      <c r="J14" s="109" t="s">
        <v>265</v>
      </c>
      <c r="K14" s="109" t="s">
        <v>265</v>
      </c>
      <c r="L14" s="109" t="s">
        <v>265</v>
      </c>
      <c r="M14" s="109" t="s">
        <v>265</v>
      </c>
      <c r="N14" s="109" t="s">
        <v>265</v>
      </c>
      <c r="O14" s="109" t="s">
        <v>265</v>
      </c>
      <c r="P14" s="109" t="s">
        <v>265</v>
      </c>
      <c r="Q14" s="109" t="s">
        <v>265</v>
      </c>
      <c r="R14" s="109" t="s">
        <v>265</v>
      </c>
      <c r="S14" s="109" t="s">
        <v>265</v>
      </c>
      <c r="T14" s="109" t="s">
        <v>265</v>
      </c>
      <c r="U14" s="109" t="s">
        <v>265</v>
      </c>
      <c r="V14" s="109" t="s">
        <v>265</v>
      </c>
      <c r="W14" s="109" t="s">
        <v>265</v>
      </c>
      <c r="X14" s="109" t="s">
        <v>265</v>
      </c>
      <c r="Y14" s="109" t="s">
        <v>265</v>
      </c>
      <c r="Z14" s="109" t="s">
        <v>265</v>
      </c>
      <c r="AA14" s="109" t="s">
        <v>265</v>
      </c>
      <c r="AB14" s="109" t="s">
        <v>265</v>
      </c>
      <c r="AC14" s="109" t="s">
        <v>265</v>
      </c>
      <c r="AD14" s="109" t="s">
        <v>265</v>
      </c>
      <c r="AE14" s="109" t="s">
        <v>265</v>
      </c>
      <c r="AF14" s="109" t="s">
        <v>265</v>
      </c>
      <c r="AG14" s="109" t="s">
        <v>265</v>
      </c>
      <c r="AH14" s="109" t="s">
        <v>265</v>
      </c>
      <c r="AI14" s="109" t="s">
        <v>265</v>
      </c>
      <c r="AJ14" s="109" t="s">
        <v>265</v>
      </c>
      <c r="AK14" s="109" t="s">
        <v>265</v>
      </c>
      <c r="AL14" s="109" t="s">
        <v>265</v>
      </c>
      <c r="AM14" s="109" t="s">
        <v>265</v>
      </c>
      <c r="AN14" s="109" t="s">
        <v>265</v>
      </c>
      <c r="AO14" s="109" t="s">
        <v>265</v>
      </c>
      <c r="AP14" s="109" t="s">
        <v>265</v>
      </c>
      <c r="AQ14" s="109" t="s">
        <v>265</v>
      </c>
      <c r="AR14" s="109" t="s">
        <v>265</v>
      </c>
      <c r="AS14" s="109" t="s">
        <v>265</v>
      </c>
      <c r="AT14" s="109" t="s">
        <v>265</v>
      </c>
      <c r="AU14" s="109" t="s">
        <v>265</v>
      </c>
      <c r="AV14" s="109" t="s">
        <v>265</v>
      </c>
      <c r="AW14" s="109" t="s">
        <v>265</v>
      </c>
      <c r="AX14" s="109" t="s">
        <v>265</v>
      </c>
      <c r="AY14" s="109" t="s">
        <v>265</v>
      </c>
      <c r="AZ14" s="109" t="s">
        <v>265</v>
      </c>
    </row>
    <row r="15" spans="1:60" ht="13.5">
      <c r="A15" s="51"/>
      <c r="B15" s="53" t="s">
        <v>124</v>
      </c>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C15" s="231">
        <f>+SUM(C15:AZ15)</f>
        <v>0</v>
      </c>
      <c r="BD15" s="232"/>
      <c r="BE15" s="232"/>
      <c r="BF15" s="232"/>
      <c r="BG15" s="232"/>
      <c r="BH15" s="233"/>
    </row>
    <row r="16" spans="1:60" ht="14.25" thickBot="1">
      <c r="A16" s="51"/>
      <c r="B16" s="53"/>
      <c r="C16" s="261"/>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c r="AR16" s="261"/>
      <c r="AS16" s="261"/>
      <c r="AT16" s="261"/>
      <c r="AU16" s="261"/>
      <c r="AV16" s="261"/>
      <c r="AW16" s="261"/>
      <c r="AX16" s="261"/>
      <c r="AY16" s="261"/>
      <c r="AZ16" s="261"/>
      <c r="BC16" s="234">
        <f>+SUM(C16:AZ16)</f>
        <v>0</v>
      </c>
      <c r="BD16" s="133"/>
      <c r="BE16" s="133"/>
      <c r="BF16" s="133"/>
      <c r="BG16" s="133"/>
      <c r="BH16" s="235"/>
    </row>
    <row r="17" spans="1:60" ht="14.25" thickBot="1">
      <c r="A17" s="51"/>
      <c r="B17" s="53" t="s">
        <v>125</v>
      </c>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AZ17" s="285"/>
      <c r="BC17" s="234">
        <f>+SUM(C17:AZ17)</f>
        <v>0</v>
      </c>
      <c r="BD17" s="236" t="s">
        <v>245</v>
      </c>
      <c r="BE17" s="237" t="s">
        <v>246</v>
      </c>
      <c r="BF17" s="238" t="s">
        <v>247</v>
      </c>
      <c r="BG17" s="238" t="s">
        <v>253</v>
      </c>
      <c r="BH17" s="239" t="s">
        <v>249</v>
      </c>
    </row>
    <row r="18" spans="1:60" s="242" customFormat="1" ht="15" customHeight="1">
      <c r="A18" s="366"/>
      <c r="B18" s="240" t="s">
        <v>99</v>
      </c>
      <c r="C18" s="286"/>
      <c r="D18" s="286"/>
      <c r="E18" s="286"/>
      <c r="F18" s="286"/>
      <c r="G18" s="286"/>
      <c r="H18" s="286"/>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41"/>
      <c r="BC18" s="243"/>
      <c r="BD18" s="243" t="str">
        <f>+B18</f>
        <v>Allegany County</v>
      </c>
      <c r="BE18" s="244">
        <v>0</v>
      </c>
      <c r="BF18" s="245">
        <f>+SUM(C18:AZ18)</f>
        <v>0</v>
      </c>
      <c r="BG18" s="246">
        <f>+SUMPRODUCT(C18:AZ18,$C$17:$AZ$17)/IF(BF18=0,1,BF18)</f>
        <v>0</v>
      </c>
      <c r="BH18" s="247">
        <f>+BG18*BF18</f>
        <v>0</v>
      </c>
    </row>
    <row r="19" spans="1:60" s="242" customFormat="1" ht="15" customHeight="1">
      <c r="A19" s="617" t="s">
        <v>322</v>
      </c>
      <c r="B19" s="248" t="s">
        <v>331</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241"/>
      <c r="BC19" s="243"/>
      <c r="BD19" s="243" t="str">
        <f aca="true" t="shared" si="0" ref="BD19:BD43">+B19</f>
        <v>Anne Arundel County</v>
      </c>
      <c r="BE19" s="244">
        <v>0</v>
      </c>
      <c r="BF19" s="245">
        <f aca="true" t="shared" si="1" ref="BF19:BF43">+SUM(C19:AZ19)</f>
        <v>0</v>
      </c>
      <c r="BG19" s="246">
        <f>+SUMPRODUCT(C19:AZ19,$C$17:$AZ$17)/IF(BF19=0,1,BF19)</f>
        <v>0</v>
      </c>
      <c r="BH19" s="247">
        <f aca="true" t="shared" si="2" ref="BH19:BH43">+BG19*BF19</f>
        <v>0</v>
      </c>
    </row>
    <row r="20" spans="1:60" s="242" customFormat="1" ht="15" customHeight="1">
      <c r="A20" s="618"/>
      <c r="B20" s="248" t="s">
        <v>332</v>
      </c>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241"/>
      <c r="BC20" s="243"/>
      <c r="BD20" s="243" t="str">
        <f t="shared" si="0"/>
        <v>Baltimore City</v>
      </c>
      <c r="BE20" s="244">
        <v>0</v>
      </c>
      <c r="BF20" s="245">
        <f t="shared" si="1"/>
        <v>0</v>
      </c>
      <c r="BG20" s="246">
        <f>+SUMPRODUCT(C20:AZ20,$C$17:$AZ$17)/IF(BF20=0,1,BF20)</f>
        <v>0</v>
      </c>
      <c r="BH20" s="247">
        <f t="shared" si="2"/>
        <v>0</v>
      </c>
    </row>
    <row r="21" spans="1:60" s="242" customFormat="1" ht="15" customHeight="1">
      <c r="A21" s="618"/>
      <c r="B21" s="248" t="s">
        <v>333</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241"/>
      <c r="BC21" s="243"/>
      <c r="BD21" s="243" t="str">
        <f t="shared" si="0"/>
        <v>Baltimore County</v>
      </c>
      <c r="BE21" s="244">
        <v>0</v>
      </c>
      <c r="BF21" s="245">
        <f t="shared" si="1"/>
        <v>0</v>
      </c>
      <c r="BG21" s="246">
        <f>+SUMPRODUCT(C21:AZ21,$C$17:$AZ$17)/IF(BF21=0,1,BF21)</f>
        <v>0</v>
      </c>
      <c r="BH21" s="247">
        <f t="shared" si="2"/>
        <v>0</v>
      </c>
    </row>
    <row r="22" spans="1:60" s="242" customFormat="1" ht="15" customHeight="1">
      <c r="A22" s="618"/>
      <c r="B22" s="248" t="s">
        <v>334</v>
      </c>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241"/>
      <c r="BC22" s="243"/>
      <c r="BD22" s="243" t="str">
        <f t="shared" si="0"/>
        <v>Calvert County</v>
      </c>
      <c r="BE22" s="244">
        <v>0</v>
      </c>
      <c r="BF22" s="245">
        <f t="shared" si="1"/>
        <v>0</v>
      </c>
      <c r="BG22" s="246">
        <f aca="true" t="shared" si="3" ref="BG22:BG43">+SUMPRODUCT(C22:AZ22,$C$17:$AZ$17)/IF(BF22=0,1,BF22)</f>
        <v>0</v>
      </c>
      <c r="BH22" s="247">
        <f t="shared" si="2"/>
        <v>0</v>
      </c>
    </row>
    <row r="23" spans="1:60" s="242" customFormat="1" ht="15" customHeight="1">
      <c r="A23" s="618"/>
      <c r="B23" s="248" t="s">
        <v>335</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241"/>
      <c r="BC23" s="243"/>
      <c r="BD23" s="243" t="str">
        <f t="shared" si="0"/>
        <v>Caroline County</v>
      </c>
      <c r="BE23" s="244">
        <v>0</v>
      </c>
      <c r="BF23" s="245">
        <f t="shared" si="1"/>
        <v>0</v>
      </c>
      <c r="BG23" s="246">
        <f t="shared" si="3"/>
        <v>0</v>
      </c>
      <c r="BH23" s="247">
        <f t="shared" si="2"/>
        <v>0</v>
      </c>
    </row>
    <row r="24" spans="1:60" s="242" customFormat="1" ht="15" customHeight="1">
      <c r="A24" s="618"/>
      <c r="B24" s="248" t="s">
        <v>336</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241"/>
      <c r="BC24" s="243"/>
      <c r="BD24" s="243" t="str">
        <f t="shared" si="0"/>
        <v>Carroll County</v>
      </c>
      <c r="BE24" s="244">
        <v>0</v>
      </c>
      <c r="BF24" s="245">
        <f t="shared" si="1"/>
        <v>0</v>
      </c>
      <c r="BG24" s="246">
        <f t="shared" si="3"/>
        <v>0</v>
      </c>
      <c r="BH24" s="247">
        <f t="shared" si="2"/>
        <v>0</v>
      </c>
    </row>
    <row r="25" spans="1:60" s="242" customFormat="1" ht="15" customHeight="1">
      <c r="A25" s="618"/>
      <c r="B25" s="248" t="s">
        <v>337</v>
      </c>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241"/>
      <c r="BC25" s="243"/>
      <c r="BD25" s="243" t="str">
        <f t="shared" si="0"/>
        <v>Cecil County</v>
      </c>
      <c r="BE25" s="244">
        <v>0</v>
      </c>
      <c r="BF25" s="245">
        <f t="shared" si="1"/>
        <v>0</v>
      </c>
      <c r="BG25" s="246">
        <f t="shared" si="3"/>
        <v>0</v>
      </c>
      <c r="BH25" s="247">
        <f t="shared" si="2"/>
        <v>0</v>
      </c>
    </row>
    <row r="26" spans="1:60" s="242" customFormat="1" ht="15" customHeight="1">
      <c r="A26" s="618"/>
      <c r="B26" s="248" t="s">
        <v>338</v>
      </c>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241"/>
      <c r="BC26" s="243"/>
      <c r="BD26" s="243" t="str">
        <f t="shared" si="0"/>
        <v>Charles County</v>
      </c>
      <c r="BE26" s="244">
        <v>0</v>
      </c>
      <c r="BF26" s="245">
        <f t="shared" si="1"/>
        <v>0</v>
      </c>
      <c r="BG26" s="246">
        <f t="shared" si="3"/>
        <v>0</v>
      </c>
      <c r="BH26" s="247">
        <f t="shared" si="2"/>
        <v>0</v>
      </c>
    </row>
    <row r="27" spans="1:60" s="242" customFormat="1" ht="15" customHeight="1">
      <c r="A27" s="618"/>
      <c r="B27" s="248" t="s">
        <v>339</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241"/>
      <c r="BC27" s="243"/>
      <c r="BD27" s="243" t="str">
        <f t="shared" si="0"/>
        <v>District of Columbia</v>
      </c>
      <c r="BE27" s="244">
        <v>0</v>
      </c>
      <c r="BF27" s="245">
        <f t="shared" si="1"/>
        <v>0</v>
      </c>
      <c r="BG27" s="246">
        <f t="shared" si="3"/>
        <v>0</v>
      </c>
      <c r="BH27" s="247">
        <f t="shared" si="2"/>
        <v>0</v>
      </c>
    </row>
    <row r="28" spans="1:60" s="242" customFormat="1" ht="15" customHeight="1">
      <c r="A28" s="618"/>
      <c r="B28" s="248" t="s">
        <v>340</v>
      </c>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241"/>
      <c r="BC28" s="243"/>
      <c r="BD28" s="243" t="str">
        <f t="shared" si="0"/>
        <v>Dorchester County</v>
      </c>
      <c r="BE28" s="244">
        <v>0</v>
      </c>
      <c r="BF28" s="245">
        <f t="shared" si="1"/>
        <v>0</v>
      </c>
      <c r="BG28" s="246">
        <f t="shared" si="3"/>
        <v>0</v>
      </c>
      <c r="BH28" s="247">
        <f t="shared" si="2"/>
        <v>0</v>
      </c>
    </row>
    <row r="29" spans="1:60" s="242" customFormat="1" ht="15" customHeight="1">
      <c r="A29" s="618"/>
      <c r="B29" s="248" t="s">
        <v>341</v>
      </c>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241"/>
      <c r="BC29" s="243"/>
      <c r="BD29" s="243" t="str">
        <f t="shared" si="0"/>
        <v>Frederick County</v>
      </c>
      <c r="BE29" s="244">
        <v>0</v>
      </c>
      <c r="BF29" s="245">
        <f t="shared" si="1"/>
        <v>0</v>
      </c>
      <c r="BG29" s="246">
        <f t="shared" si="3"/>
        <v>0</v>
      </c>
      <c r="BH29" s="247">
        <f t="shared" si="2"/>
        <v>0</v>
      </c>
    </row>
    <row r="30" spans="1:60" s="242" customFormat="1" ht="15" customHeight="1">
      <c r="A30" s="618"/>
      <c r="B30" s="248" t="s">
        <v>342</v>
      </c>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241"/>
      <c r="BC30" s="243"/>
      <c r="BD30" s="243" t="str">
        <f t="shared" si="0"/>
        <v>Garrett County</v>
      </c>
      <c r="BE30" s="244">
        <v>0</v>
      </c>
      <c r="BF30" s="245">
        <f t="shared" si="1"/>
        <v>0</v>
      </c>
      <c r="BG30" s="246">
        <f t="shared" si="3"/>
        <v>0</v>
      </c>
      <c r="BH30" s="247">
        <f t="shared" si="2"/>
        <v>0</v>
      </c>
    </row>
    <row r="31" spans="1:60" s="242" customFormat="1" ht="15" customHeight="1">
      <c r="A31" s="618"/>
      <c r="B31" s="248" t="s">
        <v>343</v>
      </c>
      <c r="C31" s="55"/>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241"/>
      <c r="BC31" s="243"/>
      <c r="BD31" s="243" t="str">
        <f t="shared" si="0"/>
        <v>Harford County</v>
      </c>
      <c r="BE31" s="244">
        <v>0</v>
      </c>
      <c r="BF31" s="245">
        <f t="shared" si="1"/>
        <v>0</v>
      </c>
      <c r="BG31" s="246">
        <f t="shared" si="3"/>
        <v>0</v>
      </c>
      <c r="BH31" s="247">
        <f t="shared" si="2"/>
        <v>0</v>
      </c>
    </row>
    <row r="32" spans="1:60" s="242" customFormat="1" ht="15" customHeight="1">
      <c r="A32" s="618"/>
      <c r="B32" s="248" t="s">
        <v>344</v>
      </c>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241"/>
      <c r="BC32" s="243"/>
      <c r="BD32" s="243" t="str">
        <f t="shared" si="0"/>
        <v>Howard County</v>
      </c>
      <c r="BE32" s="244">
        <v>0</v>
      </c>
      <c r="BF32" s="245">
        <f t="shared" si="1"/>
        <v>0</v>
      </c>
      <c r="BG32" s="246">
        <f t="shared" si="3"/>
        <v>0</v>
      </c>
      <c r="BH32" s="247">
        <f t="shared" si="2"/>
        <v>0</v>
      </c>
    </row>
    <row r="33" spans="1:60" s="242" customFormat="1" ht="15" customHeight="1">
      <c r="A33" s="618"/>
      <c r="B33" s="248" t="s">
        <v>345</v>
      </c>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241"/>
      <c r="BC33" s="243"/>
      <c r="BD33" s="243" t="str">
        <f t="shared" si="0"/>
        <v>Kent County</v>
      </c>
      <c r="BE33" s="244">
        <v>0</v>
      </c>
      <c r="BF33" s="245">
        <f t="shared" si="1"/>
        <v>0</v>
      </c>
      <c r="BG33" s="246">
        <f t="shared" si="3"/>
        <v>0</v>
      </c>
      <c r="BH33" s="247">
        <f t="shared" si="2"/>
        <v>0</v>
      </c>
    </row>
    <row r="34" spans="1:60" s="242" customFormat="1" ht="15" customHeight="1">
      <c r="A34" s="618"/>
      <c r="B34" s="248" t="s">
        <v>346</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241"/>
      <c r="BC34" s="243"/>
      <c r="BD34" s="243" t="str">
        <f t="shared" si="0"/>
        <v>Montgomery County</v>
      </c>
      <c r="BE34" s="244">
        <v>0</v>
      </c>
      <c r="BF34" s="245">
        <f t="shared" si="1"/>
        <v>0</v>
      </c>
      <c r="BG34" s="246">
        <f t="shared" si="3"/>
        <v>0</v>
      </c>
      <c r="BH34" s="247">
        <f t="shared" si="2"/>
        <v>0</v>
      </c>
    </row>
    <row r="35" spans="1:60" s="242" customFormat="1" ht="15" customHeight="1">
      <c r="A35" s="618"/>
      <c r="B35" s="248" t="s">
        <v>347</v>
      </c>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241"/>
      <c r="BC35" s="243"/>
      <c r="BD35" s="243" t="str">
        <f t="shared" si="0"/>
        <v>Prince George's County</v>
      </c>
      <c r="BE35" s="244">
        <v>0</v>
      </c>
      <c r="BF35" s="245">
        <f t="shared" si="1"/>
        <v>0</v>
      </c>
      <c r="BG35" s="246">
        <f t="shared" si="3"/>
        <v>0</v>
      </c>
      <c r="BH35" s="247">
        <f t="shared" si="2"/>
        <v>0</v>
      </c>
    </row>
    <row r="36" spans="1:60" s="242" customFormat="1" ht="15" customHeight="1">
      <c r="A36" s="618"/>
      <c r="B36" s="248" t="s">
        <v>348</v>
      </c>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241"/>
      <c r="BC36" s="243"/>
      <c r="BD36" s="243" t="str">
        <f t="shared" si="0"/>
        <v>Queen Anne's County</v>
      </c>
      <c r="BE36" s="244">
        <v>0</v>
      </c>
      <c r="BF36" s="245">
        <f t="shared" si="1"/>
        <v>0</v>
      </c>
      <c r="BG36" s="246">
        <f t="shared" si="3"/>
        <v>0</v>
      </c>
      <c r="BH36" s="247">
        <f t="shared" si="2"/>
        <v>0</v>
      </c>
    </row>
    <row r="37" spans="1:60" s="242" customFormat="1" ht="15" customHeight="1">
      <c r="A37" s="618"/>
      <c r="B37" s="248" t="s">
        <v>349</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241"/>
      <c r="BC37" s="243"/>
      <c r="BD37" s="243" t="str">
        <f t="shared" si="0"/>
        <v>Somerset County</v>
      </c>
      <c r="BE37" s="244">
        <v>0</v>
      </c>
      <c r="BF37" s="245">
        <f t="shared" si="1"/>
        <v>0</v>
      </c>
      <c r="BG37" s="246">
        <f t="shared" si="3"/>
        <v>0</v>
      </c>
      <c r="BH37" s="247">
        <f t="shared" si="2"/>
        <v>0</v>
      </c>
    </row>
    <row r="38" spans="1:60" s="242" customFormat="1" ht="15" customHeight="1">
      <c r="A38" s="618"/>
      <c r="B38" s="248" t="s">
        <v>350</v>
      </c>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241"/>
      <c r="BC38" s="243"/>
      <c r="BD38" s="243" t="str">
        <f t="shared" si="0"/>
        <v>St. Mary's County</v>
      </c>
      <c r="BE38" s="244">
        <v>0</v>
      </c>
      <c r="BF38" s="245">
        <f t="shared" si="1"/>
        <v>0</v>
      </c>
      <c r="BG38" s="246">
        <f t="shared" si="3"/>
        <v>0</v>
      </c>
      <c r="BH38" s="247">
        <f t="shared" si="2"/>
        <v>0</v>
      </c>
    </row>
    <row r="39" spans="1:60" s="242" customFormat="1" ht="15" customHeight="1">
      <c r="A39" s="618"/>
      <c r="B39" s="248" t="s">
        <v>351</v>
      </c>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241"/>
      <c r="BC39" s="243"/>
      <c r="BD39" s="243" t="str">
        <f t="shared" si="0"/>
        <v>Talbot County</v>
      </c>
      <c r="BE39" s="244">
        <v>0</v>
      </c>
      <c r="BF39" s="245">
        <f t="shared" si="1"/>
        <v>0</v>
      </c>
      <c r="BG39" s="246">
        <f t="shared" si="3"/>
        <v>0</v>
      </c>
      <c r="BH39" s="247">
        <f t="shared" si="2"/>
        <v>0</v>
      </c>
    </row>
    <row r="40" spans="1:60" s="242" customFormat="1" ht="15" customHeight="1">
      <c r="A40" s="618"/>
      <c r="B40" s="248" t="s">
        <v>352</v>
      </c>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241"/>
      <c r="BC40" s="243"/>
      <c r="BD40" s="243" t="str">
        <f t="shared" si="0"/>
        <v>Washington County</v>
      </c>
      <c r="BE40" s="244">
        <v>0</v>
      </c>
      <c r="BF40" s="245">
        <f t="shared" si="1"/>
        <v>0</v>
      </c>
      <c r="BG40" s="246">
        <f t="shared" si="3"/>
        <v>0</v>
      </c>
      <c r="BH40" s="247">
        <f t="shared" si="2"/>
        <v>0</v>
      </c>
    </row>
    <row r="41" spans="1:60" s="242" customFormat="1" ht="15" customHeight="1">
      <c r="A41" s="618"/>
      <c r="B41" s="248" t="s">
        <v>353</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241"/>
      <c r="BC41" s="243"/>
      <c r="BD41" s="243" t="str">
        <f t="shared" si="0"/>
        <v>Wicomico County</v>
      </c>
      <c r="BE41" s="244">
        <v>0</v>
      </c>
      <c r="BF41" s="245">
        <f t="shared" si="1"/>
        <v>0</v>
      </c>
      <c r="BG41" s="246">
        <f t="shared" si="3"/>
        <v>0</v>
      </c>
      <c r="BH41" s="247">
        <f t="shared" si="2"/>
        <v>0</v>
      </c>
    </row>
    <row r="42" spans="1:60" s="242" customFormat="1" ht="15" customHeight="1">
      <c r="A42" s="618"/>
      <c r="B42" s="248" t="s">
        <v>132</v>
      </c>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241"/>
      <c r="BC42" s="243"/>
      <c r="BD42" s="243" t="str">
        <f t="shared" si="0"/>
        <v>Worcester County</v>
      </c>
      <c r="BE42" s="244">
        <v>0</v>
      </c>
      <c r="BF42" s="245">
        <f t="shared" si="1"/>
        <v>0</v>
      </c>
      <c r="BG42" s="246">
        <f t="shared" si="3"/>
        <v>0</v>
      </c>
      <c r="BH42" s="247">
        <f t="shared" si="2"/>
        <v>0</v>
      </c>
    </row>
    <row r="43" spans="1:60" s="242" customFormat="1" ht="15" customHeight="1" thickBot="1">
      <c r="A43" s="618"/>
      <c r="B43" s="249" t="s">
        <v>354</v>
      </c>
      <c r="C43" s="287"/>
      <c r="D43" s="287"/>
      <c r="E43" s="287"/>
      <c r="F43" s="287"/>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41"/>
      <c r="BC43" s="243"/>
      <c r="BD43" s="250" t="str">
        <f t="shared" si="0"/>
        <v>Outside Maryland</v>
      </c>
      <c r="BE43" s="251">
        <v>0</v>
      </c>
      <c r="BF43" s="252">
        <f t="shared" si="1"/>
        <v>0</v>
      </c>
      <c r="BG43" s="253">
        <f t="shared" si="3"/>
        <v>0</v>
      </c>
      <c r="BH43" s="254">
        <f t="shared" si="2"/>
        <v>0</v>
      </c>
    </row>
    <row r="44" spans="1:60" ht="15">
      <c r="A44" s="62"/>
      <c r="B44" s="57" t="s">
        <v>355</v>
      </c>
      <c r="C44" s="293">
        <f>SUM(C18:C43)</f>
        <v>0</v>
      </c>
      <c r="D44" s="293">
        <f aca="true" t="shared" si="4" ref="D44:AZ44">SUM(D18:D43)</f>
        <v>0</v>
      </c>
      <c r="E44" s="293">
        <f t="shared" si="4"/>
        <v>0</v>
      </c>
      <c r="F44" s="293">
        <f t="shared" si="4"/>
        <v>0</v>
      </c>
      <c r="G44" s="293">
        <f t="shared" si="4"/>
        <v>0</v>
      </c>
      <c r="H44" s="293">
        <f t="shared" si="4"/>
        <v>0</v>
      </c>
      <c r="I44" s="293">
        <f t="shared" si="4"/>
        <v>0</v>
      </c>
      <c r="J44" s="293">
        <f t="shared" si="4"/>
        <v>0</v>
      </c>
      <c r="K44" s="293">
        <f t="shared" si="4"/>
        <v>0</v>
      </c>
      <c r="L44" s="293">
        <f t="shared" si="4"/>
        <v>0</v>
      </c>
      <c r="M44" s="293">
        <f t="shared" si="4"/>
        <v>0</v>
      </c>
      <c r="N44" s="293">
        <f t="shared" si="4"/>
        <v>0</v>
      </c>
      <c r="O44" s="293">
        <f t="shared" si="4"/>
        <v>0</v>
      </c>
      <c r="P44" s="293">
        <f t="shared" si="4"/>
        <v>0</v>
      </c>
      <c r="Q44" s="293">
        <f t="shared" si="4"/>
        <v>0</v>
      </c>
      <c r="R44" s="293">
        <f t="shared" si="4"/>
        <v>0</v>
      </c>
      <c r="S44" s="293">
        <f t="shared" si="4"/>
        <v>0</v>
      </c>
      <c r="T44" s="293">
        <f t="shared" si="4"/>
        <v>0</v>
      </c>
      <c r="U44" s="293">
        <f t="shared" si="4"/>
        <v>0</v>
      </c>
      <c r="V44" s="293">
        <f t="shared" si="4"/>
        <v>0</v>
      </c>
      <c r="W44" s="293">
        <f t="shared" si="4"/>
        <v>0</v>
      </c>
      <c r="X44" s="293">
        <f t="shared" si="4"/>
        <v>0</v>
      </c>
      <c r="Y44" s="293">
        <f t="shared" si="4"/>
        <v>0</v>
      </c>
      <c r="Z44" s="293">
        <f t="shared" si="4"/>
        <v>0</v>
      </c>
      <c r="AA44" s="293">
        <f t="shared" si="4"/>
        <v>0</v>
      </c>
      <c r="AB44" s="293">
        <f t="shared" si="4"/>
        <v>0</v>
      </c>
      <c r="AC44" s="293">
        <f t="shared" si="4"/>
        <v>0</v>
      </c>
      <c r="AD44" s="293">
        <f t="shared" si="4"/>
        <v>0</v>
      </c>
      <c r="AE44" s="293">
        <f t="shared" si="4"/>
        <v>0</v>
      </c>
      <c r="AF44" s="293">
        <f t="shared" si="4"/>
        <v>0</v>
      </c>
      <c r="AG44" s="293">
        <f t="shared" si="4"/>
        <v>0</v>
      </c>
      <c r="AH44" s="293">
        <f t="shared" si="4"/>
        <v>0</v>
      </c>
      <c r="AI44" s="293">
        <f t="shared" si="4"/>
        <v>0</v>
      </c>
      <c r="AJ44" s="293">
        <f t="shared" si="4"/>
        <v>0</v>
      </c>
      <c r="AK44" s="293">
        <f t="shared" si="4"/>
        <v>0</v>
      </c>
      <c r="AL44" s="293">
        <f t="shared" si="4"/>
        <v>0</v>
      </c>
      <c r="AM44" s="293">
        <f t="shared" si="4"/>
        <v>0</v>
      </c>
      <c r="AN44" s="293">
        <f t="shared" si="4"/>
        <v>0</v>
      </c>
      <c r="AO44" s="293">
        <f t="shared" si="4"/>
        <v>0</v>
      </c>
      <c r="AP44" s="293">
        <f t="shared" si="4"/>
        <v>0</v>
      </c>
      <c r="AQ44" s="293">
        <f t="shared" si="4"/>
        <v>0</v>
      </c>
      <c r="AR44" s="293">
        <f t="shared" si="4"/>
        <v>0</v>
      </c>
      <c r="AS44" s="293">
        <f t="shared" si="4"/>
        <v>0</v>
      </c>
      <c r="AT44" s="293">
        <f t="shared" si="4"/>
        <v>0</v>
      </c>
      <c r="AU44" s="293">
        <f t="shared" si="4"/>
        <v>0</v>
      </c>
      <c r="AV44" s="293">
        <f t="shared" si="4"/>
        <v>0</v>
      </c>
      <c r="AW44" s="293">
        <f t="shared" si="4"/>
        <v>0</v>
      </c>
      <c r="AX44" s="293">
        <f t="shared" si="4"/>
        <v>0</v>
      </c>
      <c r="AY44" s="293">
        <f t="shared" si="4"/>
        <v>0</v>
      </c>
      <c r="AZ44" s="294">
        <f t="shared" si="4"/>
        <v>0</v>
      </c>
      <c r="BC44" s="132"/>
      <c r="BD44" s="133"/>
      <c r="BE44" s="133"/>
      <c r="BF44" s="133"/>
      <c r="BG44" s="134" t="s">
        <v>255</v>
      </c>
      <c r="BH44" s="135">
        <f>SUM(BH18:BH43)</f>
        <v>0</v>
      </c>
    </row>
    <row r="45" spans="1:60" ht="12.75">
      <c r="A45" s="51"/>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C45" s="132"/>
      <c r="BD45" s="133"/>
      <c r="BE45" s="133"/>
      <c r="BF45" s="133"/>
      <c r="BG45" s="134" t="s">
        <v>254</v>
      </c>
      <c r="BH45" s="255">
        <f>+BC17</f>
        <v>0</v>
      </c>
    </row>
    <row r="46" spans="1:60" ht="13.5" thickBot="1">
      <c r="A46" s="5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C46" s="256"/>
      <c r="BD46" s="257"/>
      <c r="BE46" s="257"/>
      <c r="BF46" s="257"/>
      <c r="BG46" s="136" t="s">
        <v>252</v>
      </c>
      <c r="BH46" s="258">
        <f>+BH44*BH45/1000/12</f>
        <v>0</v>
      </c>
    </row>
    <row r="47" spans="1:52" ht="12.75">
      <c r="A47" s="51"/>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row>
    <row r="48" spans="1:52" ht="12.75">
      <c r="A48" s="51"/>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row>
    <row r="49" spans="1:52" ht="12.75" hidden="1">
      <c r="A49" s="5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row>
    <row r="50" spans="1:53" ht="12.75" hidden="1">
      <c r="A50" s="59"/>
      <c r="B50" s="58"/>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row>
    <row r="51" spans="1:53" ht="12.75" hidden="1">
      <c r="A51" s="59"/>
      <c r="B51" s="58"/>
      <c r="C51" s="58"/>
      <c r="D51" s="58"/>
      <c r="E51" s="58"/>
      <c r="F51" s="58"/>
      <c r="G51" s="58"/>
      <c r="H51" s="58"/>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row>
    <row r="52" spans="1:53" ht="12.75" hidden="1">
      <c r="A52" s="59"/>
      <c r="B52" s="58"/>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row>
    <row r="53" spans="1:53" ht="12.75" hidden="1">
      <c r="A53" s="59"/>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row>
    <row r="54" spans="1:53" ht="12.75" hidden="1">
      <c r="A54" s="59"/>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row>
    <row r="55" ht="12.75" hidden="1"/>
    <row r="56" ht="12.75" hidden="1"/>
    <row r="57" ht="12.75" hidden="1"/>
    <row r="58" ht="12.75" hidden="1"/>
    <row r="59" ht="12.75" hidden="1"/>
    <row r="60" ht="12.75" hidden="1"/>
    <row r="61" ht="12.75" hidden="1"/>
    <row r="62" ht="12.75" hidden="1"/>
  </sheetData>
  <sheetProtection password="A877" sheet="1" objects="1" scenarios="1"/>
  <mergeCells count="10">
    <mergeCell ref="A19:A43"/>
    <mergeCell ref="C7:S7"/>
    <mergeCell ref="T7:AJ7"/>
    <mergeCell ref="AK7:AZ7"/>
    <mergeCell ref="C8:S8"/>
    <mergeCell ref="T8:AJ8"/>
    <mergeCell ref="AK8:AZ8"/>
    <mergeCell ref="C10:S10"/>
    <mergeCell ref="T10:AJ10"/>
    <mergeCell ref="AK10:AZ10"/>
  </mergeCells>
  <conditionalFormatting sqref="C14:AZ14">
    <cfRule type="cellIs" priority="1" dxfId="0" operator="equal" stopIfTrue="1">
      <formula>"Select one"</formula>
    </cfRule>
  </conditionalFormatting>
  <conditionalFormatting sqref="C15:AZ15 C17:AZ43">
    <cfRule type="expression" priority="2" dxfId="0" stopIfTrue="1">
      <formula>ISBLANK(C15)</formula>
    </cfRule>
  </conditionalFormatting>
  <conditionalFormatting sqref="C44:AZ44">
    <cfRule type="expression" priority="3" dxfId="4" stopIfTrue="1">
      <formula>SUM(C$18:C$43)&gt;1</formula>
    </cfRule>
  </conditionalFormatting>
  <dataValidations count="1">
    <dataValidation type="list" allowBlank="1" showInputMessage="1" showErrorMessage="1" sqref="C14:AZ14">
      <formula1>List_Yes_No</formula1>
    </dataValidation>
  </dataValidations>
  <printOptions/>
  <pageMargins left="0.5" right="0.5" top="0.75" bottom="0.75" header="0.5" footer="0.5"/>
  <pageSetup fitToWidth="3" horizontalDpi="600" verticalDpi="600" orientation="landscape" scale="49" r:id="rId2"/>
  <headerFooter alignWithMargins="0">
    <oddFooter>&amp;CPage &amp;P&amp;R&amp;9&amp;A</oddFooter>
  </headerFooter>
  <colBreaks count="2" manualBreakCount="2">
    <brk id="19" min="3" max="45" man="1"/>
    <brk id="36" min="3" max="45" man="1"/>
  </colBreaks>
  <legacyDrawing r:id="rId1"/>
</worksheet>
</file>

<file path=xl/worksheets/sheet2.xml><?xml version="1.0" encoding="utf-8"?>
<worksheet xmlns="http://schemas.openxmlformats.org/spreadsheetml/2006/main" xmlns:r="http://schemas.openxmlformats.org/officeDocument/2006/relationships">
  <sheetPr codeName="Sheet2"/>
  <dimension ref="A7:O15"/>
  <sheetViews>
    <sheetView showGridLines="0" tabSelected="1" workbookViewId="0" topLeftCell="A1">
      <selection activeCell="B5" sqref="B5"/>
    </sheetView>
  </sheetViews>
  <sheetFormatPr defaultColWidth="9.140625" defaultRowHeight="12.75" customHeight="1" zeroHeight="1"/>
  <cols>
    <col min="1" max="1" width="3.421875" style="296" customWidth="1"/>
    <col min="2" max="4" width="11.140625" style="296" customWidth="1"/>
    <col min="5" max="5" width="11.57421875" style="296" customWidth="1"/>
    <col min="6" max="6" width="3.00390625" style="296" customWidth="1"/>
    <col min="7" max="9" width="11.140625" style="296" customWidth="1"/>
    <col min="10" max="10" width="11.57421875" style="296" customWidth="1"/>
    <col min="11" max="11" width="3.00390625" style="296" customWidth="1"/>
    <col min="12" max="14" width="11.140625" style="296" customWidth="1"/>
    <col min="15" max="15" width="11.57421875" style="296" customWidth="1"/>
    <col min="16" max="17" width="9.140625" style="296" customWidth="1"/>
    <col min="18" max="16384" width="0" style="296" hidden="1" customWidth="1"/>
  </cols>
  <sheetData>
    <row r="1" s="1" customFormat="1" ht="12.75"/>
    <row r="2" s="1" customFormat="1" ht="12.75"/>
    <row r="3" s="1" customFormat="1" ht="12.75"/>
    <row r="4" s="1" customFormat="1" ht="12.75"/>
    <row r="5" s="1" customFormat="1" ht="12.75"/>
    <row r="6" s="1" customFormat="1" ht="12.75"/>
    <row r="7" spans="1:2" s="1" customFormat="1" ht="12.75">
      <c r="A7" s="138" t="s">
        <v>193</v>
      </c>
      <c r="B7" s="295"/>
    </row>
    <row r="8" spans="1:2" s="1" customFormat="1" ht="12.75">
      <c r="A8" s="138" t="s">
        <v>194</v>
      </c>
      <c r="B8" s="295"/>
    </row>
    <row r="9" spans="1:2" s="1" customFormat="1" ht="12.75">
      <c r="A9" s="138" t="s">
        <v>195</v>
      </c>
      <c r="B9" s="295"/>
    </row>
    <row r="10" s="1" customFormat="1" ht="12.75">
      <c r="A10" s="138" t="s">
        <v>196</v>
      </c>
    </row>
    <row r="11" s="1" customFormat="1" ht="24.75" customHeight="1"/>
    <row r="12" s="1" customFormat="1" ht="24.75" customHeight="1">
      <c r="A12" s="485" t="s">
        <v>141</v>
      </c>
    </row>
    <row r="13" s="1" customFormat="1" ht="14.25" customHeight="1">
      <c r="A13" s="485" t="s">
        <v>328</v>
      </c>
    </row>
    <row r="14" spans="3:15" s="297" customFormat="1" ht="8.25" customHeight="1">
      <c r="C14" s="299"/>
      <c r="D14" s="299"/>
      <c r="E14" s="299"/>
      <c r="F14" s="299"/>
      <c r="G14" s="299"/>
      <c r="H14" s="299"/>
      <c r="I14" s="299"/>
      <c r="J14" s="299"/>
      <c r="K14" s="299"/>
      <c r="L14" s="299"/>
      <c r="M14" s="299"/>
      <c r="N14" s="299"/>
      <c r="O14" s="299"/>
    </row>
    <row r="15" spans="3:15" ht="12.75" customHeight="1">
      <c r="C15" s="298"/>
      <c r="D15" s="298"/>
      <c r="E15" s="298"/>
      <c r="F15" s="298"/>
      <c r="G15" s="298"/>
      <c r="H15" s="298"/>
      <c r="I15" s="298"/>
      <c r="J15" s="298"/>
      <c r="K15" s="298"/>
      <c r="L15" s="298"/>
      <c r="M15" s="298"/>
      <c r="N15" s="298"/>
      <c r="O15" s="298"/>
    </row>
    <row r="16" s="298" customFormat="1" ht="24.75" customHeight="1"/>
    <row r="17" s="298" customFormat="1" ht="6.75" customHeight="1"/>
    <row r="18" s="298" customFormat="1" ht="24.75" customHeight="1"/>
    <row r="19" s="298" customFormat="1" ht="6.75" customHeight="1"/>
    <row r="20" s="298" customFormat="1" ht="24.75" customHeight="1"/>
    <row r="21" s="298" customFormat="1" ht="6.75" customHeight="1"/>
    <row r="22" s="298" customFormat="1" ht="24.75" customHeight="1"/>
    <row r="23" s="298" customFormat="1" ht="6.75" customHeight="1"/>
    <row r="24" s="298" customFormat="1" ht="24.75" customHeight="1"/>
    <row r="25" ht="6.75" customHeight="1"/>
    <row r="26" ht="24.75" customHeight="1"/>
    <row r="27" ht="6.75" customHeight="1"/>
    <row r="28" ht="24.75" customHeight="1"/>
    <row r="29" ht="6.75" customHeight="1"/>
    <row r="30" ht="24.75" customHeight="1"/>
    <row r="31" ht="6.75" customHeight="1"/>
    <row r="32" ht="24.75" customHeight="1"/>
    <row r="33" ht="6.75" customHeight="1"/>
    <row r="34" ht="24.75" customHeight="1"/>
    <row r="35" ht="6.75" customHeight="1"/>
    <row r="36" ht="24.75" customHeight="1"/>
    <row r="37" ht="6.75" customHeight="1"/>
    <row r="38" ht="24.75" customHeight="1"/>
    <row r="39" ht="6.75" customHeight="1"/>
    <row r="40" ht="24.75" customHeight="1"/>
    <row r="41" ht="6.75" customHeight="1" hidden="1"/>
    <row r="42" ht="24.75" customHeight="1" hidden="1"/>
    <row r="43" ht="24.75" customHeight="1" hidden="1"/>
    <row r="44" ht="24.75" customHeight="1" hidden="1"/>
    <row r="45" ht="24.75" customHeight="1" hidden="1"/>
    <row r="46" ht="24.75" customHeight="1" hidden="1"/>
    <row r="47" ht="24.75" customHeight="1" hidden="1"/>
    <row r="48" ht="24.75" customHeight="1" hidden="1"/>
    <row r="49" ht="24.75" customHeight="1" hidden="1"/>
    <row r="50" ht="24.75" customHeight="1" hidden="1"/>
    <row r="51" ht="24.75" customHeight="1" hidden="1"/>
    <row r="52" ht="24.75" customHeight="1" hidden="1"/>
    <row r="53" ht="24.75" customHeight="1" hidden="1"/>
    <row r="54" ht="24.75" customHeight="1" hidden="1"/>
    <row r="55" ht="24.75" customHeight="1" hidden="1"/>
    <row r="56" ht="24.75" customHeight="1" hidden="1"/>
    <row r="57" ht="24.75" customHeight="1" hidden="1"/>
    <row r="58" ht="24.75" customHeight="1" hidden="1"/>
    <row r="59" ht="24.75" customHeight="1" hidden="1"/>
    <row r="60" ht="24.75" customHeight="1" hidden="1"/>
    <row r="61" ht="24.75" customHeight="1" hidden="1"/>
    <row r="62" ht="24.75" customHeight="1" hidden="1"/>
    <row r="63" ht="24.75" customHeight="1" hidden="1"/>
    <row r="64" ht="24.75" customHeight="1" hidden="1"/>
    <row r="65" ht="24.75" customHeight="1" hidden="1"/>
    <row r="66" ht="24.75" customHeight="1" hidden="1"/>
    <row r="67" ht="24.75" customHeight="1" hidden="1"/>
    <row r="68" ht="24.75" customHeight="1" hidden="1"/>
    <row r="69" ht="12.75" hidden="1"/>
    <row r="70" ht="12.75" hidden="1"/>
    <row r="71" ht="12.75" hidden="1"/>
    <row r="72" ht="12.75" hidden="1"/>
    <row r="73" ht="12.75" hidden="1"/>
    <row r="74" ht="12.75" hidden="1"/>
  </sheetData>
  <sheetProtection password="A877" sheet="1" objects="1" scenarios="1"/>
  <printOptions horizontalCentered="1"/>
  <pageMargins left="0.75" right="0.75" top="1" bottom="1" header="0.5" footer="0.5"/>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4:IV67"/>
  <sheetViews>
    <sheetView showGridLines="0" workbookViewId="0" topLeftCell="A1">
      <selection activeCell="B40" sqref="B40"/>
    </sheetView>
  </sheetViews>
  <sheetFormatPr defaultColWidth="9.140625" defaultRowHeight="12.75" zeroHeight="1"/>
  <cols>
    <col min="1" max="1" width="4.140625" style="47" customWidth="1"/>
    <col min="2" max="2" width="90.140625" style="47" customWidth="1"/>
    <col min="3" max="3" width="3.00390625" style="47" customWidth="1"/>
    <col min="4" max="4" width="1.28515625" style="76" customWidth="1"/>
    <col min="5" max="16384" width="9.140625" style="76" hidden="1" customWidth="1"/>
  </cols>
  <sheetData>
    <row r="1" s="378" customFormat="1" ht="12" customHeight="1"/>
    <row r="2" s="378" customFormat="1" ht="32.25" customHeight="1"/>
    <row r="3" s="379" customFormat="1" ht="12" customHeight="1"/>
    <row r="4" spans="1:256" ht="20.25">
      <c r="A4" s="63" t="s">
        <v>83</v>
      </c>
      <c r="B4" s="63"/>
      <c r="C4" s="63"/>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row>
    <row r="5" spans="1:256" s="305" customFormat="1" ht="17.25">
      <c r="A5" s="303" t="s">
        <v>84</v>
      </c>
      <c r="B5" s="303"/>
      <c r="C5" s="303"/>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c r="HC5" s="304"/>
      <c r="HD5" s="304"/>
      <c r="HE5" s="304"/>
      <c r="HF5" s="304"/>
      <c r="HG5" s="304"/>
      <c r="HH5" s="304"/>
      <c r="HI5" s="304"/>
      <c r="HJ5" s="304"/>
      <c r="HK5" s="304"/>
      <c r="HL5" s="304"/>
      <c r="HM5" s="304"/>
      <c r="HN5" s="304"/>
      <c r="HO5" s="304"/>
      <c r="HP5" s="304"/>
      <c r="HQ5" s="304"/>
      <c r="HR5" s="304"/>
      <c r="HS5" s="304"/>
      <c r="HT5" s="304"/>
      <c r="HU5" s="304"/>
      <c r="HV5" s="304"/>
      <c r="HW5" s="304"/>
      <c r="HX5" s="304"/>
      <c r="HY5" s="304"/>
      <c r="HZ5" s="304"/>
      <c r="IA5" s="304"/>
      <c r="IB5" s="304"/>
      <c r="IC5" s="304"/>
      <c r="ID5" s="304"/>
      <c r="IE5" s="304"/>
      <c r="IF5" s="304"/>
      <c r="IG5" s="304"/>
      <c r="IH5" s="304"/>
      <c r="II5" s="304"/>
      <c r="IJ5" s="304"/>
      <c r="IK5" s="304"/>
      <c r="IL5" s="304"/>
      <c r="IM5" s="304"/>
      <c r="IN5" s="304"/>
      <c r="IO5" s="304"/>
      <c r="IP5" s="304"/>
      <c r="IQ5" s="304"/>
      <c r="IR5" s="304"/>
      <c r="IS5" s="304"/>
      <c r="IT5" s="304"/>
      <c r="IU5" s="304"/>
      <c r="IV5" s="304"/>
    </row>
    <row r="6" spans="1:3" s="69" customFormat="1" ht="22.5">
      <c r="A6" s="30"/>
      <c r="B6" s="30"/>
      <c r="C6" s="29"/>
    </row>
    <row r="7" spans="1:4" s="302" customFormat="1" ht="22.5">
      <c r="A7" s="300"/>
      <c r="B7" s="301" t="s">
        <v>149</v>
      </c>
      <c r="C7" s="300"/>
      <c r="D7" s="69"/>
    </row>
    <row r="8" spans="1:3" s="141" customFormat="1" ht="17.25">
      <c r="A8" s="140"/>
      <c r="B8" s="140"/>
      <c r="C8" s="140"/>
    </row>
    <row r="9" spans="1:3" s="141" customFormat="1" ht="17.25">
      <c r="A9" s="140" t="s">
        <v>271</v>
      </c>
      <c r="B9" s="140"/>
      <c r="C9" s="140"/>
    </row>
    <row r="10" spans="1:3" s="141" customFormat="1" ht="14.25" customHeight="1">
      <c r="A10" s="140"/>
      <c r="B10" s="140"/>
      <c r="C10" s="140"/>
    </row>
    <row r="11" spans="1:3" s="141" customFormat="1" ht="45.75" customHeight="1">
      <c r="A11" s="142" t="s">
        <v>289</v>
      </c>
      <c r="B11" s="139" t="s">
        <v>163</v>
      </c>
      <c r="C11" s="140"/>
    </row>
    <row r="12" spans="1:3" s="141" customFormat="1" ht="13.5" customHeight="1">
      <c r="A12" s="48"/>
      <c r="B12" s="143" t="s">
        <v>155</v>
      </c>
      <c r="C12" s="140"/>
    </row>
    <row r="13" spans="1:3" s="141" customFormat="1" ht="13.5" customHeight="1">
      <c r="A13" s="48"/>
      <c r="B13" s="143" t="s">
        <v>158</v>
      </c>
      <c r="C13" s="140"/>
    </row>
    <row r="14" spans="1:3" s="141" customFormat="1" ht="13.5" customHeight="1">
      <c r="A14" s="48"/>
      <c r="B14" s="143" t="s">
        <v>156</v>
      </c>
      <c r="C14" s="140"/>
    </row>
    <row r="15" spans="1:3" s="141" customFormat="1" ht="13.5" customHeight="1">
      <c r="A15" s="48"/>
      <c r="B15" s="143" t="s">
        <v>157</v>
      </c>
      <c r="C15" s="140"/>
    </row>
    <row r="16" spans="1:3" s="141" customFormat="1" ht="13.5" customHeight="1">
      <c r="A16" s="48"/>
      <c r="B16" s="143" t="s">
        <v>186</v>
      </c>
      <c r="C16" s="140"/>
    </row>
    <row r="17" spans="1:3" s="141" customFormat="1" ht="13.5" customHeight="1">
      <c r="A17" s="48"/>
      <c r="B17" s="143" t="s">
        <v>491</v>
      </c>
      <c r="C17" s="140"/>
    </row>
    <row r="18" ht="13.5" customHeight="1">
      <c r="B18" s="143" t="s">
        <v>492</v>
      </c>
    </row>
    <row r="19" ht="13.5" customHeight="1">
      <c r="B19" s="143" t="s">
        <v>493</v>
      </c>
    </row>
    <row r="20" ht="13.5" customHeight="1">
      <c r="B20" s="143" t="s">
        <v>494</v>
      </c>
    </row>
    <row r="21" ht="12.75">
      <c r="B21" s="48"/>
    </row>
    <row r="22" spans="1:2" ht="12.75">
      <c r="A22" s="142" t="s">
        <v>313</v>
      </c>
      <c r="B22" s="145" t="s">
        <v>147</v>
      </c>
    </row>
    <row r="23" spans="1:2" ht="26.25">
      <c r="A23" s="142"/>
      <c r="B23" s="139" t="s">
        <v>241</v>
      </c>
    </row>
    <row r="24" spans="1:2" ht="12.75">
      <c r="A24" s="142"/>
      <c r="B24" s="139"/>
    </row>
    <row r="25" spans="1:2" ht="52.5">
      <c r="A25" s="146"/>
      <c r="B25" s="139" t="s">
        <v>159</v>
      </c>
    </row>
    <row r="26" spans="1:2" ht="12.75">
      <c r="A26" s="142" t="s">
        <v>127</v>
      </c>
      <c r="B26" s="145" t="s">
        <v>146</v>
      </c>
    </row>
    <row r="27" spans="1:2" ht="26.25">
      <c r="A27" s="146"/>
      <c r="B27" s="139" t="s">
        <v>260</v>
      </c>
    </row>
    <row r="28" spans="1:2" ht="12.75">
      <c r="A28" s="146"/>
      <c r="B28" s="139"/>
    </row>
    <row r="29" spans="1:2" ht="26.25">
      <c r="A29" s="146"/>
      <c r="B29" s="407" t="s">
        <v>148</v>
      </c>
    </row>
    <row r="30" ht="12.75">
      <c r="B30" s="139"/>
    </row>
    <row r="31" ht="72.75" customHeight="1">
      <c r="B31" s="139" t="s">
        <v>323</v>
      </c>
    </row>
    <row r="32" ht="52.5">
      <c r="B32" s="139" t="s">
        <v>236</v>
      </c>
    </row>
    <row r="33" spans="1:2" ht="12.75">
      <c r="A33" s="144"/>
      <c r="B33" s="48"/>
    </row>
    <row r="34" spans="1:2" ht="12.75">
      <c r="A34" s="144"/>
      <c r="B34" s="147" t="s">
        <v>133</v>
      </c>
    </row>
    <row r="35" spans="1:2" ht="15">
      <c r="A35" s="144"/>
      <c r="B35" s="147" t="s">
        <v>189</v>
      </c>
    </row>
    <row r="36" spans="1:2" ht="15">
      <c r="A36" s="144"/>
      <c r="B36" s="147" t="s">
        <v>190</v>
      </c>
    </row>
    <row r="37" spans="1:2" ht="15">
      <c r="A37" s="144"/>
      <c r="B37" s="147" t="s">
        <v>191</v>
      </c>
    </row>
    <row r="38" spans="1:2" ht="12.75">
      <c r="A38" s="144"/>
      <c r="B38" s="147"/>
    </row>
    <row r="39" spans="1:2" ht="118.5">
      <c r="A39" s="144"/>
      <c r="B39" s="504" t="s">
        <v>12</v>
      </c>
    </row>
    <row r="40" ht="12.75">
      <c r="B40" s="48"/>
    </row>
    <row r="41" spans="1:2" ht="12.75">
      <c r="A41" s="142" t="s">
        <v>128</v>
      </c>
      <c r="B41" s="145" t="s">
        <v>144</v>
      </c>
    </row>
    <row r="42" spans="1:2" ht="33.75" customHeight="1">
      <c r="A42" s="142"/>
      <c r="B42" s="447" t="s">
        <v>162</v>
      </c>
    </row>
    <row r="43" spans="1:2" ht="34.5" customHeight="1">
      <c r="A43" s="142"/>
      <c r="B43" s="447" t="s">
        <v>161</v>
      </c>
    </row>
    <row r="44" spans="1:2" ht="20.25" customHeight="1">
      <c r="A44" s="142"/>
      <c r="B44" s="447" t="s">
        <v>160</v>
      </c>
    </row>
    <row r="45" spans="1:2" ht="26.25">
      <c r="A45" s="142"/>
      <c r="B45" s="475" t="s">
        <v>27</v>
      </c>
    </row>
    <row r="46" ht="12.75">
      <c r="B46" s="48"/>
    </row>
    <row r="47" spans="1:2" ht="12.75">
      <c r="A47" s="142" t="s">
        <v>129</v>
      </c>
      <c r="B47" s="145" t="s">
        <v>145</v>
      </c>
    </row>
    <row r="48" spans="1:2" ht="121.5" customHeight="1">
      <c r="A48" s="148"/>
      <c r="B48" s="448" t="s">
        <v>165</v>
      </c>
    </row>
    <row r="49" ht="12.75">
      <c r="B49" s="48"/>
    </row>
    <row r="50" spans="1:2" ht="12.75">
      <c r="A50" s="142" t="s">
        <v>258</v>
      </c>
      <c r="B50" s="145" t="s">
        <v>0</v>
      </c>
    </row>
    <row r="51" spans="1:2" ht="13.5" customHeight="1">
      <c r="A51" s="144"/>
      <c r="B51" s="48" t="s">
        <v>21</v>
      </c>
    </row>
    <row r="52" spans="1:2" ht="15.75" customHeight="1">
      <c r="A52" s="144"/>
      <c r="B52" s="143" t="s">
        <v>187</v>
      </c>
    </row>
    <row r="53" spans="1:2" ht="13.5" customHeight="1">
      <c r="A53" s="144"/>
      <c r="B53" s="143" t="s">
        <v>442</v>
      </c>
    </row>
    <row r="54" spans="1:2" ht="13.5" customHeight="1">
      <c r="A54" s="144"/>
      <c r="B54" s="143" t="s">
        <v>188</v>
      </c>
    </row>
    <row r="55" spans="1:2" ht="50.25" customHeight="1">
      <c r="A55" s="144"/>
      <c r="B55" s="441" t="s">
        <v>20</v>
      </c>
    </row>
    <row r="56" spans="1:2" ht="31.5" customHeight="1">
      <c r="A56" s="144"/>
      <c r="B56" s="480" t="s">
        <v>17</v>
      </c>
    </row>
    <row r="57" spans="1:2" ht="28.5" customHeight="1">
      <c r="A57" s="144"/>
      <c r="B57" s="410" t="s">
        <v>443</v>
      </c>
    </row>
    <row r="58" spans="1:2" ht="13.5" customHeight="1">
      <c r="A58" s="144"/>
      <c r="B58" s="48"/>
    </row>
    <row r="59" spans="1:2" ht="12.75">
      <c r="A59" s="142" t="s">
        <v>259</v>
      </c>
      <c r="B59" s="150" t="s">
        <v>497</v>
      </c>
    </row>
    <row r="60" spans="1:2" ht="66">
      <c r="A60" s="142"/>
      <c r="B60" s="149" t="s">
        <v>444</v>
      </c>
    </row>
    <row r="61" ht="12.75">
      <c r="B61" s="146"/>
    </row>
    <row r="62" spans="1:7" ht="13.5" customHeight="1">
      <c r="A62" s="142" t="s">
        <v>224</v>
      </c>
      <c r="B62" s="150" t="s">
        <v>496</v>
      </c>
      <c r="C62" s="90"/>
      <c r="D62" s="106"/>
      <c r="E62" s="106"/>
      <c r="F62" s="106"/>
      <c r="G62" s="106"/>
    </row>
    <row r="63" spans="2:7" ht="210" customHeight="1">
      <c r="B63" s="149" t="s">
        <v>498</v>
      </c>
      <c r="C63" s="90"/>
      <c r="D63" s="106"/>
      <c r="E63" s="106"/>
      <c r="F63" s="106"/>
      <c r="G63" s="106"/>
    </row>
    <row r="64" ht="12.75">
      <c r="B64" s="48"/>
    </row>
    <row r="65" spans="1:2" ht="12.75">
      <c r="A65" s="142" t="s">
        <v>225</v>
      </c>
      <c r="B65" s="150" t="s">
        <v>495</v>
      </c>
    </row>
    <row r="66" ht="162" customHeight="1">
      <c r="B66" s="139" t="s">
        <v>326</v>
      </c>
    </row>
    <row r="67" ht="72.75" customHeight="1">
      <c r="B67" s="137" t="s">
        <v>197</v>
      </c>
    </row>
    <row r="68" ht="12.75"/>
    <row r="69" ht="12.75"/>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sheetData>
  <sheetProtection password="A877" sheet="1" objects="1" scenarios="1"/>
  <printOptions/>
  <pageMargins left="0.75" right="0.75" top="0.75" bottom="0.75" header="0.5" footer="0.5"/>
  <pageSetup fitToHeight="7" horizontalDpi="600" verticalDpi="600" orientation="portrait" scale="93" r:id="rId2"/>
  <headerFooter alignWithMargins="0">
    <oddFooter>&amp;CPage &amp;P&amp;R&amp;9&amp;A</oddFooter>
  </headerFooter>
  <rowBreaks count="2" manualBreakCount="2">
    <brk id="40" max="2" man="1"/>
    <brk id="61" max="2" man="1"/>
  </rowBreaks>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IV26"/>
  <sheetViews>
    <sheetView showGridLines="0" workbookViewId="0" topLeftCell="A1">
      <selection activeCell="B8" sqref="B8"/>
    </sheetView>
  </sheetViews>
  <sheetFormatPr defaultColWidth="9.140625" defaultRowHeight="12.75" zeroHeight="1"/>
  <cols>
    <col min="1" max="1" width="4.8515625" style="151" customWidth="1"/>
    <col min="2" max="2" width="82.28125" style="158" customWidth="1"/>
    <col min="3" max="3" width="19.421875" style="159" customWidth="1"/>
    <col min="4" max="4" width="1.57421875" style="151" customWidth="1"/>
    <col min="5" max="16384" width="8.00390625" style="151" hidden="1" customWidth="1"/>
  </cols>
  <sheetData>
    <row r="1" spans="2:3" s="372" customFormat="1" ht="12" customHeight="1">
      <c r="B1" s="373"/>
      <c r="C1" s="374"/>
    </row>
    <row r="2" spans="2:3" s="372" customFormat="1" ht="32.25" customHeight="1">
      <c r="B2" s="373"/>
      <c r="C2" s="374"/>
    </row>
    <row r="3" spans="2:3" s="375" customFormat="1" ht="12" customHeight="1">
      <c r="B3" s="376"/>
      <c r="C3" s="377"/>
    </row>
    <row r="4" spans="1:255" ht="20.25">
      <c r="A4" s="63" t="s">
        <v>83</v>
      </c>
      <c r="B4" s="63"/>
      <c r="C4" s="63"/>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row>
    <row r="5" spans="1:255" s="307" customFormat="1" ht="17.25">
      <c r="A5" s="303" t="s">
        <v>85</v>
      </c>
      <c r="B5" s="303"/>
      <c r="C5" s="303"/>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4"/>
      <c r="BN5" s="304"/>
      <c r="BO5" s="304"/>
      <c r="BP5" s="304"/>
      <c r="BQ5" s="304"/>
      <c r="BR5" s="304"/>
      <c r="BS5" s="304"/>
      <c r="BT5" s="304"/>
      <c r="BU5" s="304"/>
      <c r="BV5" s="304"/>
      <c r="BW5" s="304"/>
      <c r="BX5" s="304"/>
      <c r="BY5" s="304"/>
      <c r="BZ5" s="304"/>
      <c r="CA5" s="304"/>
      <c r="CB5" s="304"/>
      <c r="CC5" s="304"/>
      <c r="CD5" s="304"/>
      <c r="CE5" s="304"/>
      <c r="CF5" s="304"/>
      <c r="CG5" s="304"/>
      <c r="CH5" s="304"/>
      <c r="CI5" s="304"/>
      <c r="CJ5" s="304"/>
      <c r="CK5" s="304"/>
      <c r="CL5" s="304"/>
      <c r="CM5" s="304"/>
      <c r="CN5" s="304"/>
      <c r="CO5" s="304"/>
      <c r="CP5" s="304"/>
      <c r="CQ5" s="304"/>
      <c r="CR5" s="304"/>
      <c r="CS5" s="304"/>
      <c r="CT5" s="304"/>
      <c r="CU5" s="304"/>
      <c r="CV5" s="304"/>
      <c r="CW5" s="304"/>
      <c r="CX5" s="304"/>
      <c r="CY5" s="304"/>
      <c r="CZ5" s="304"/>
      <c r="DA5" s="304"/>
      <c r="DB5" s="304"/>
      <c r="DC5" s="304"/>
      <c r="DD5" s="304"/>
      <c r="DE5" s="304"/>
      <c r="DF5" s="304"/>
      <c r="DG5" s="304"/>
      <c r="DH5" s="304"/>
      <c r="DI5" s="304"/>
      <c r="DJ5" s="304"/>
      <c r="DK5" s="304"/>
      <c r="DL5" s="304"/>
      <c r="DM5" s="304"/>
      <c r="DN5" s="304"/>
      <c r="DO5" s="304"/>
      <c r="DP5" s="304"/>
      <c r="DQ5" s="304"/>
      <c r="DR5" s="304"/>
      <c r="DS5" s="304"/>
      <c r="DT5" s="304"/>
      <c r="DU5" s="304"/>
      <c r="DV5" s="304"/>
      <c r="DW5" s="304"/>
      <c r="DX5" s="304"/>
      <c r="DY5" s="304"/>
      <c r="DZ5" s="304"/>
      <c r="EA5" s="304"/>
      <c r="EB5" s="304"/>
      <c r="EC5" s="304"/>
      <c r="ED5" s="304"/>
      <c r="EE5" s="304"/>
      <c r="EF5" s="304"/>
      <c r="EG5" s="304"/>
      <c r="EH5" s="304"/>
      <c r="EI5" s="304"/>
      <c r="EJ5" s="304"/>
      <c r="EK5" s="304"/>
      <c r="EL5" s="304"/>
      <c r="EM5" s="304"/>
      <c r="EN5" s="304"/>
      <c r="EO5" s="304"/>
      <c r="EP5" s="304"/>
      <c r="EQ5" s="304"/>
      <c r="ER5" s="304"/>
      <c r="ES5" s="304"/>
      <c r="ET5" s="304"/>
      <c r="EU5" s="304"/>
      <c r="EV5" s="304"/>
      <c r="EW5" s="304"/>
      <c r="EX5" s="304"/>
      <c r="EY5" s="304"/>
      <c r="EZ5" s="304"/>
      <c r="FA5" s="304"/>
      <c r="FB5" s="304"/>
      <c r="FC5" s="304"/>
      <c r="FD5" s="304"/>
      <c r="FE5" s="304"/>
      <c r="FF5" s="304"/>
      <c r="FG5" s="304"/>
      <c r="FH5" s="304"/>
      <c r="FI5" s="304"/>
      <c r="FJ5" s="304"/>
      <c r="FK5" s="304"/>
      <c r="FL5" s="304"/>
      <c r="FM5" s="304"/>
      <c r="FN5" s="304"/>
      <c r="FO5" s="304"/>
      <c r="FP5" s="304"/>
      <c r="FQ5" s="304"/>
      <c r="FR5" s="304"/>
      <c r="FS5" s="304"/>
      <c r="FT5" s="304"/>
      <c r="FU5" s="304"/>
      <c r="FV5" s="304"/>
      <c r="FW5" s="304"/>
      <c r="FX5" s="304"/>
      <c r="FY5" s="304"/>
      <c r="FZ5" s="304"/>
      <c r="GA5" s="304"/>
      <c r="GB5" s="304"/>
      <c r="GC5" s="304"/>
      <c r="GD5" s="304"/>
      <c r="GE5" s="304"/>
      <c r="GF5" s="304"/>
      <c r="GG5" s="304"/>
      <c r="GH5" s="304"/>
      <c r="GI5" s="304"/>
      <c r="GJ5" s="304"/>
      <c r="GK5" s="304"/>
      <c r="GL5" s="304"/>
      <c r="GM5" s="304"/>
      <c r="GN5" s="304"/>
      <c r="GO5" s="304"/>
      <c r="GP5" s="304"/>
      <c r="GQ5" s="304"/>
      <c r="GR5" s="304"/>
      <c r="GS5" s="304"/>
      <c r="GT5" s="304"/>
      <c r="GU5" s="304"/>
      <c r="GV5" s="304"/>
      <c r="GW5" s="304"/>
      <c r="GX5" s="304"/>
      <c r="GY5" s="304"/>
      <c r="GZ5" s="304"/>
      <c r="HA5" s="304"/>
      <c r="HB5" s="304"/>
      <c r="HC5" s="304"/>
      <c r="HD5" s="304"/>
      <c r="HE5" s="304"/>
      <c r="HF5" s="304"/>
      <c r="HG5" s="304"/>
      <c r="HH5" s="304"/>
      <c r="HI5" s="304"/>
      <c r="HJ5" s="304"/>
      <c r="HK5" s="304"/>
      <c r="HL5" s="304"/>
      <c r="HM5" s="304"/>
      <c r="HN5" s="304"/>
      <c r="HO5" s="304"/>
      <c r="HP5" s="304"/>
      <c r="HQ5" s="304"/>
      <c r="HR5" s="304"/>
      <c r="HS5" s="304"/>
      <c r="HT5" s="304"/>
      <c r="HU5" s="304"/>
      <c r="HV5" s="304"/>
      <c r="HW5" s="304"/>
      <c r="HX5" s="304"/>
      <c r="HY5" s="304"/>
      <c r="HZ5" s="304"/>
      <c r="IA5" s="304"/>
      <c r="IB5" s="304"/>
      <c r="IC5" s="304"/>
      <c r="ID5" s="304"/>
      <c r="IE5" s="304"/>
      <c r="IF5" s="304"/>
      <c r="IG5" s="304"/>
      <c r="IH5" s="304"/>
      <c r="II5" s="304"/>
      <c r="IJ5" s="304"/>
      <c r="IK5" s="304"/>
      <c r="IL5" s="304"/>
      <c r="IM5" s="304"/>
      <c r="IN5" s="304"/>
      <c r="IO5" s="304"/>
      <c r="IP5" s="304"/>
      <c r="IQ5" s="304"/>
      <c r="IR5" s="304"/>
      <c r="IS5" s="304"/>
      <c r="IT5" s="304"/>
      <c r="IU5" s="304"/>
    </row>
    <row r="6" spans="1:3" ht="22.5">
      <c r="A6" s="152"/>
      <c r="B6" s="30"/>
      <c r="C6" s="8"/>
    </row>
    <row r="7" spans="1:256" s="371" customFormat="1" ht="22.5">
      <c r="A7" s="562" t="str">
        <f>+RFP_no</f>
        <v>Solicitation No. F10B8200015</v>
      </c>
      <c r="B7" s="562"/>
      <c r="C7" s="562"/>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c r="HI7" s="370"/>
      <c r="HJ7" s="370"/>
      <c r="HK7" s="370"/>
      <c r="HL7" s="370"/>
      <c r="HM7" s="370"/>
      <c r="HN7" s="370"/>
      <c r="HO7" s="370"/>
      <c r="HP7" s="370"/>
      <c r="HQ7" s="370"/>
      <c r="HR7" s="370"/>
      <c r="HS7" s="370"/>
      <c r="HT7" s="370"/>
      <c r="HU7" s="370"/>
      <c r="HV7" s="370"/>
      <c r="HW7" s="370"/>
      <c r="HX7" s="370"/>
      <c r="HY7" s="370"/>
      <c r="HZ7" s="370"/>
      <c r="IA7" s="370"/>
      <c r="IB7" s="370"/>
      <c r="IC7" s="370"/>
      <c r="ID7" s="370"/>
      <c r="IE7" s="370"/>
      <c r="IF7" s="370"/>
      <c r="IG7" s="370"/>
      <c r="IH7" s="370"/>
      <c r="II7" s="370"/>
      <c r="IJ7" s="370"/>
      <c r="IK7" s="370"/>
      <c r="IL7" s="370"/>
      <c r="IM7" s="370"/>
      <c r="IN7" s="370"/>
      <c r="IO7" s="370"/>
      <c r="IP7" s="370"/>
      <c r="IQ7" s="370"/>
      <c r="IR7" s="370"/>
      <c r="IS7" s="370"/>
      <c r="IT7" s="370"/>
      <c r="IU7" s="370"/>
      <c r="IV7" s="370"/>
    </row>
    <row r="8" spans="1:3" s="4" customFormat="1" ht="17.25">
      <c r="A8" s="2"/>
      <c r="B8" s="33"/>
      <c r="C8" s="3"/>
    </row>
    <row r="9" spans="1:3" s="5" customFormat="1" ht="30" customHeight="1">
      <c r="A9" s="565" t="s">
        <v>143</v>
      </c>
      <c r="B9" s="565"/>
      <c r="C9" s="565"/>
    </row>
    <row r="10" spans="1:3" ht="12.75">
      <c r="A10" s="152"/>
      <c r="B10" s="7"/>
      <c r="C10" s="8"/>
    </row>
    <row r="11" spans="1:3" ht="12.75">
      <c r="A11" s="558" t="s">
        <v>273</v>
      </c>
      <c r="B11" s="559"/>
      <c r="C11" s="308" t="s">
        <v>272</v>
      </c>
    </row>
    <row r="12" spans="1:3" ht="12.75">
      <c r="A12" s="560"/>
      <c r="B12" s="561"/>
      <c r="C12" s="309" t="s">
        <v>280</v>
      </c>
    </row>
    <row r="13" spans="1:3" ht="26.25">
      <c r="A13" s="153" t="s">
        <v>281</v>
      </c>
      <c r="B13" s="154" t="s">
        <v>282</v>
      </c>
      <c r="C13" s="318" t="s">
        <v>265</v>
      </c>
    </row>
    <row r="14" spans="1:3" ht="12.75">
      <c r="A14" s="153" t="s">
        <v>283</v>
      </c>
      <c r="B14" s="154" t="s">
        <v>284</v>
      </c>
      <c r="C14" s="318" t="s">
        <v>265</v>
      </c>
    </row>
    <row r="15" spans="1:3" ht="54" customHeight="1">
      <c r="A15" s="88" t="s">
        <v>285</v>
      </c>
      <c r="B15" s="89" t="s">
        <v>192</v>
      </c>
      <c r="C15" s="318" t="s">
        <v>265</v>
      </c>
    </row>
    <row r="16" spans="1:3" ht="39">
      <c r="A16" s="88" t="s">
        <v>286</v>
      </c>
      <c r="B16" s="89" t="s">
        <v>198</v>
      </c>
      <c r="C16" s="318" t="s">
        <v>265</v>
      </c>
    </row>
    <row r="17" spans="1:3" ht="12.75">
      <c r="A17" s="88" t="s">
        <v>199</v>
      </c>
      <c r="B17" s="89" t="s">
        <v>29</v>
      </c>
      <c r="C17" s="318" t="s">
        <v>265</v>
      </c>
    </row>
    <row r="18" spans="1:3" ht="81">
      <c r="A18" s="88" t="s">
        <v>327</v>
      </c>
      <c r="B18" s="154" t="s">
        <v>30</v>
      </c>
      <c r="C18" s="318" t="s">
        <v>265</v>
      </c>
    </row>
    <row r="19" spans="1:3" ht="19.5" customHeight="1">
      <c r="A19" s="152"/>
      <c r="B19" s="155"/>
      <c r="C19" s="156"/>
    </row>
    <row r="20" spans="1:3" ht="13.5" thickBot="1">
      <c r="A20" s="564"/>
      <c r="B20" s="564"/>
      <c r="C20" s="157"/>
    </row>
    <row r="21" spans="1:3" ht="12.75">
      <c r="A21" s="6" t="s">
        <v>287</v>
      </c>
      <c r="B21" s="7"/>
      <c r="C21" s="8"/>
    </row>
    <row r="22" spans="1:3" ht="21" customHeight="1" thickBot="1">
      <c r="A22" s="563"/>
      <c r="B22" s="563"/>
      <c r="C22" s="65"/>
    </row>
    <row r="23" spans="1:3" ht="12.75">
      <c r="A23" s="6" t="s">
        <v>261</v>
      </c>
      <c r="B23" s="7"/>
      <c r="C23" s="8" t="s">
        <v>263</v>
      </c>
    </row>
    <row r="24" spans="1:3" ht="20.25" customHeight="1" thickBot="1">
      <c r="A24" s="563"/>
      <c r="B24" s="563"/>
      <c r="C24" s="65"/>
    </row>
    <row r="25" spans="1:3" ht="12.75">
      <c r="A25" s="6" t="s">
        <v>262</v>
      </c>
      <c r="B25" s="7"/>
      <c r="C25" s="8" t="s">
        <v>263</v>
      </c>
    </row>
    <row r="26" spans="1:3" ht="12.75">
      <c r="A26" s="152"/>
      <c r="B26" s="7"/>
      <c r="C26" s="8"/>
    </row>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sheetData>
  <sheetProtection password="A877" sheet="1" objects="1" scenarios="1"/>
  <mergeCells count="6">
    <mergeCell ref="A11:B12"/>
    <mergeCell ref="A7:C7"/>
    <mergeCell ref="A22:B22"/>
    <mergeCell ref="A24:B24"/>
    <mergeCell ref="A20:B20"/>
    <mergeCell ref="A9:C9"/>
  </mergeCells>
  <conditionalFormatting sqref="C13:C18">
    <cfRule type="cellIs" priority="1" dxfId="0" operator="equal" stopIfTrue="1">
      <formula>"Select one"</formula>
    </cfRule>
  </conditionalFormatting>
  <conditionalFormatting sqref="A20">
    <cfRule type="expression" priority="2" dxfId="1" stopIfTrue="1">
      <formula>ISBLANK(A20)</formula>
    </cfRule>
  </conditionalFormatting>
  <conditionalFormatting sqref="C22 C24">
    <cfRule type="expression" priority="3" dxfId="0" stopIfTrue="1">
      <formula>ISBLANK(C22)</formula>
    </cfRule>
  </conditionalFormatting>
  <dataValidations count="1">
    <dataValidation type="list" allowBlank="1" showInputMessage="1" showErrorMessage="1" sqref="C13:C18">
      <formula1>List_YesNo</formula1>
    </dataValidation>
  </dataValidations>
  <printOptions/>
  <pageMargins left="0.75" right="0.75" top="0.75" bottom="0.75" header="0.5" footer="0.5"/>
  <pageSetup fitToHeight="1" fitToWidth="1" horizontalDpi="600" verticalDpi="600" orientation="portrait" scale="84" r:id="rId2"/>
  <headerFooter alignWithMargins="0">
    <oddFooter>&amp;CPage &amp;P&amp;R&amp;9&amp;A</oddFooter>
  </headerFooter>
  <legacy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4:IV244"/>
  <sheetViews>
    <sheetView showGridLines="0" zoomScaleSheetLayoutView="75" workbookViewId="0" topLeftCell="A1">
      <selection activeCell="A15" sqref="A15"/>
    </sheetView>
  </sheetViews>
  <sheetFormatPr defaultColWidth="9.140625" defaultRowHeight="12.75" zeroHeight="1"/>
  <cols>
    <col min="1" max="2" width="12.421875" style="160" customWidth="1"/>
    <col min="3" max="3" width="86.28125" style="47" customWidth="1"/>
    <col min="4" max="4" width="7.7109375" style="76" customWidth="1"/>
    <col min="5" max="16384" width="9.140625" style="76" hidden="1" customWidth="1"/>
  </cols>
  <sheetData>
    <row r="1" s="306" customFormat="1" ht="12" customHeight="1"/>
    <row r="2" s="306" customFormat="1" ht="32.25" customHeight="1"/>
    <row r="3" s="379" customFormat="1" ht="12" customHeight="1"/>
    <row r="4" ht="20.25">
      <c r="A4" s="63" t="s">
        <v>83</v>
      </c>
    </row>
    <row r="5" spans="1:3" s="312" customFormat="1" ht="17.25">
      <c r="A5" s="303" t="s">
        <v>86</v>
      </c>
      <c r="B5" s="310"/>
      <c r="C5" s="311"/>
    </row>
    <row r="6" spans="1:3" s="151" customFormat="1" ht="22.5">
      <c r="A6" s="30"/>
      <c r="B6" s="161"/>
      <c r="C6" s="152"/>
    </row>
    <row r="7" spans="1:256" s="371" customFormat="1" ht="22.5">
      <c r="A7" s="571" t="str">
        <f>+RFP_no</f>
        <v>Solicitation No. F10B8200015</v>
      </c>
      <c r="B7" s="572"/>
      <c r="C7" s="573"/>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c r="DF7" s="370"/>
      <c r="DG7" s="370"/>
      <c r="DH7" s="370"/>
      <c r="DI7" s="370"/>
      <c r="DJ7" s="37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c r="EX7" s="370"/>
      <c r="EY7" s="370"/>
      <c r="EZ7" s="370"/>
      <c r="FA7" s="370"/>
      <c r="FB7" s="370"/>
      <c r="FC7" s="370"/>
      <c r="FD7" s="370"/>
      <c r="FE7" s="370"/>
      <c r="FF7" s="370"/>
      <c r="FG7" s="370"/>
      <c r="FH7" s="370"/>
      <c r="FI7" s="370"/>
      <c r="FJ7" s="370"/>
      <c r="FK7" s="370"/>
      <c r="FL7" s="370"/>
      <c r="FM7" s="370"/>
      <c r="FN7" s="370"/>
      <c r="FO7" s="370"/>
      <c r="FP7" s="370"/>
      <c r="FQ7" s="370"/>
      <c r="FR7" s="370"/>
      <c r="FS7" s="370"/>
      <c r="FT7" s="370"/>
      <c r="FU7" s="370"/>
      <c r="FV7" s="370"/>
      <c r="FW7" s="370"/>
      <c r="FX7" s="370"/>
      <c r="FY7" s="370"/>
      <c r="FZ7" s="370"/>
      <c r="GA7" s="370"/>
      <c r="GB7" s="370"/>
      <c r="GC7" s="370"/>
      <c r="GD7" s="370"/>
      <c r="GE7" s="370"/>
      <c r="GF7" s="370"/>
      <c r="GG7" s="370"/>
      <c r="GH7" s="370"/>
      <c r="GI7" s="370"/>
      <c r="GJ7" s="370"/>
      <c r="GK7" s="370"/>
      <c r="GL7" s="370"/>
      <c r="GM7" s="370"/>
      <c r="GN7" s="370"/>
      <c r="GO7" s="370"/>
      <c r="GP7" s="370"/>
      <c r="GQ7" s="370"/>
      <c r="GR7" s="370"/>
      <c r="GS7" s="370"/>
      <c r="GT7" s="370"/>
      <c r="GU7" s="370"/>
      <c r="GV7" s="370"/>
      <c r="GW7" s="370"/>
      <c r="GX7" s="370"/>
      <c r="GY7" s="370"/>
      <c r="GZ7" s="370"/>
      <c r="HA7" s="370"/>
      <c r="HB7" s="370"/>
      <c r="HC7" s="370"/>
      <c r="HD7" s="370"/>
      <c r="HE7" s="370"/>
      <c r="HF7" s="370"/>
      <c r="HG7" s="370"/>
      <c r="HH7" s="370"/>
      <c r="HI7" s="370"/>
      <c r="HJ7" s="370"/>
      <c r="HK7" s="370"/>
      <c r="HL7" s="370"/>
      <c r="HM7" s="370"/>
      <c r="HN7" s="370"/>
      <c r="HO7" s="370"/>
      <c r="HP7" s="370"/>
      <c r="HQ7" s="370"/>
      <c r="HR7" s="370"/>
      <c r="HS7" s="370"/>
      <c r="HT7" s="370"/>
      <c r="HU7" s="370"/>
      <c r="HV7" s="370"/>
      <c r="HW7" s="370"/>
      <c r="HX7" s="370"/>
      <c r="HY7" s="370"/>
      <c r="HZ7" s="370"/>
      <c r="IA7" s="370"/>
      <c r="IB7" s="370"/>
      <c r="IC7" s="370"/>
      <c r="ID7" s="370"/>
      <c r="IE7" s="370"/>
      <c r="IF7" s="370"/>
      <c r="IG7" s="370"/>
      <c r="IH7" s="370"/>
      <c r="II7" s="370"/>
      <c r="IJ7" s="370"/>
      <c r="IK7" s="370"/>
      <c r="IL7" s="370"/>
      <c r="IM7" s="370"/>
      <c r="IN7" s="370"/>
      <c r="IO7" s="370"/>
      <c r="IP7" s="370"/>
      <c r="IQ7" s="370"/>
      <c r="IR7" s="370"/>
      <c r="IS7" s="370"/>
      <c r="IT7" s="370"/>
      <c r="IU7" s="370"/>
      <c r="IV7" s="370"/>
    </row>
    <row r="8" spans="1:2" s="4" customFormat="1" ht="17.25">
      <c r="A8" s="2"/>
      <c r="B8" s="484"/>
    </row>
    <row r="9" spans="1:3" s="5" customFormat="1" ht="27" customHeight="1">
      <c r="A9" s="574" t="s">
        <v>143</v>
      </c>
      <c r="B9" s="574"/>
      <c r="C9" s="574"/>
    </row>
    <row r="10" spans="1:7" ht="6" customHeight="1">
      <c r="A10" s="570"/>
      <c r="B10" s="570"/>
      <c r="C10" s="482"/>
      <c r="D10" s="162"/>
      <c r="E10" s="67"/>
      <c r="F10" s="162"/>
      <c r="G10" s="67"/>
    </row>
    <row r="11" spans="1:7" ht="30.75" customHeight="1">
      <c r="A11" s="575" t="s">
        <v>256</v>
      </c>
      <c r="B11" s="575"/>
      <c r="C11" s="575"/>
      <c r="D11" s="162"/>
      <c r="E11" s="67"/>
      <c r="F11" s="162"/>
      <c r="G11" s="67"/>
    </row>
    <row r="12" spans="1:7" ht="45.75" customHeight="1">
      <c r="A12" s="569" t="s">
        <v>257</v>
      </c>
      <c r="B12" s="569"/>
      <c r="C12" s="569"/>
      <c r="D12" s="164"/>
      <c r="E12" s="164"/>
      <c r="F12" s="164"/>
      <c r="G12" s="164"/>
    </row>
    <row r="13" spans="1:7" ht="12.75">
      <c r="A13" s="444"/>
      <c r="B13" s="444"/>
      <c r="C13" s="483"/>
      <c r="D13" s="164"/>
      <c r="E13" s="164"/>
      <c r="F13" s="164"/>
      <c r="G13" s="164"/>
    </row>
    <row r="14" spans="1:7" ht="42.75" customHeight="1">
      <c r="A14" s="566" t="str">
        <f>"I hereby certify that I have reviewed the health care benefit and administrative services contained in the State of Maryland Request for Proposal .  On behalf of  "&amp;Offeror_Name&amp;", I agree to honor those terms as described in the specifications, except as noted in this section."</f>
        <v>I hereby certify that I have reviewed the health care benefit and administrative services contained in the State of Maryland Request for Proposal .  On behalf of  , I agree to honor those terms as described in the specifications, except as noted in this section.</v>
      </c>
      <c r="B14" s="566"/>
      <c r="C14" s="566"/>
      <c r="D14" s="164"/>
      <c r="E14" s="164"/>
      <c r="F14" s="164"/>
      <c r="G14" s="164"/>
    </row>
    <row r="15" spans="1:7" ht="12.75">
      <c r="A15" s="444"/>
      <c r="B15" s="444"/>
      <c r="C15" s="163"/>
      <c r="D15" s="164"/>
      <c r="E15" s="164"/>
      <c r="F15" s="164"/>
      <c r="G15" s="164"/>
    </row>
    <row r="16" spans="1:7" ht="13.5" thickBot="1">
      <c r="A16" s="567">
        <f>+Offeror_Name</f>
        <v>0</v>
      </c>
      <c r="B16" s="567"/>
      <c r="C16" s="567"/>
      <c r="D16" s="164"/>
      <c r="E16" s="164"/>
      <c r="F16" s="164"/>
      <c r="G16" s="164"/>
    </row>
    <row r="17" spans="1:7" ht="21" customHeight="1">
      <c r="A17" s="445" t="s">
        <v>235</v>
      </c>
      <c r="B17" s="444"/>
      <c r="C17" s="163"/>
      <c r="D17" s="164"/>
      <c r="E17" s="164"/>
      <c r="F17" s="164"/>
      <c r="G17" s="164"/>
    </row>
    <row r="18" spans="1:7" ht="13.5" thickBot="1">
      <c r="A18" s="567"/>
      <c r="B18" s="567"/>
      <c r="C18" s="567"/>
      <c r="D18" s="164"/>
      <c r="E18" s="164"/>
      <c r="F18" s="164"/>
      <c r="G18" s="164"/>
    </row>
    <row r="19" spans="1:7" ht="21.75" customHeight="1">
      <c r="A19" s="445" t="s">
        <v>261</v>
      </c>
      <c r="B19" s="444"/>
      <c r="C19" s="163"/>
      <c r="D19" s="164"/>
      <c r="E19" s="164"/>
      <c r="F19" s="164"/>
      <c r="G19" s="164"/>
    </row>
    <row r="20" spans="1:7" ht="13.5" thickBot="1">
      <c r="A20" s="568"/>
      <c r="B20" s="568"/>
      <c r="C20" s="568"/>
      <c r="D20" s="164"/>
      <c r="E20" s="164"/>
      <c r="F20" s="164"/>
      <c r="G20" s="164"/>
    </row>
    <row r="21" spans="1:7" ht="21" customHeight="1">
      <c r="A21" s="446" t="s">
        <v>263</v>
      </c>
      <c r="B21" s="444"/>
      <c r="C21" s="163"/>
      <c r="D21" s="164"/>
      <c r="E21" s="164"/>
      <c r="F21" s="164"/>
      <c r="G21" s="164"/>
    </row>
    <row r="22" spans="1:7" ht="12" customHeight="1">
      <c r="A22" s="165"/>
      <c r="B22" s="166"/>
      <c r="C22" s="164"/>
      <c r="D22" s="164"/>
      <c r="E22" s="164"/>
      <c r="F22" s="164"/>
      <c r="G22" s="164"/>
    </row>
    <row r="23" spans="1:7" ht="52.5">
      <c r="A23" s="486" t="s">
        <v>276</v>
      </c>
      <c r="B23" s="313" t="s">
        <v>274</v>
      </c>
      <c r="C23" s="486" t="s">
        <v>275</v>
      </c>
      <c r="D23" s="164"/>
      <c r="E23" s="164"/>
      <c r="F23" s="164"/>
      <c r="G23" s="164"/>
    </row>
    <row r="24" spans="1:7" ht="12.75">
      <c r="A24" s="9"/>
      <c r="B24" s="487" t="s">
        <v>265</v>
      </c>
      <c r="C24" s="9"/>
      <c r="D24" s="502">
        <f>+LEN(C24)</f>
        <v>0</v>
      </c>
      <c r="E24" s="164"/>
      <c r="F24" s="164"/>
      <c r="G24" s="164"/>
    </row>
    <row r="25" spans="1:7" ht="12.75">
      <c r="A25" s="9"/>
      <c r="B25" s="487" t="s">
        <v>265</v>
      </c>
      <c r="C25" s="9"/>
      <c r="D25" s="502">
        <f aca="true" t="shared" si="0" ref="D25:D88">+LEN(C25)</f>
        <v>0</v>
      </c>
      <c r="E25" s="164"/>
      <c r="F25" s="164"/>
      <c r="G25" s="164"/>
    </row>
    <row r="26" spans="1:7" ht="12.75">
      <c r="A26" s="9"/>
      <c r="B26" s="487" t="s">
        <v>265</v>
      </c>
      <c r="C26" s="9"/>
      <c r="D26" s="502">
        <f t="shared" si="0"/>
        <v>0</v>
      </c>
      <c r="E26" s="164"/>
      <c r="F26" s="164"/>
      <c r="G26" s="164"/>
    </row>
    <row r="27" spans="1:7" ht="12.75">
      <c r="A27" s="9"/>
      <c r="B27" s="487" t="s">
        <v>265</v>
      </c>
      <c r="C27" s="9"/>
      <c r="D27" s="502">
        <f t="shared" si="0"/>
        <v>0</v>
      </c>
      <c r="E27" s="164"/>
      <c r="F27" s="164"/>
      <c r="G27" s="164"/>
    </row>
    <row r="28" spans="1:7" ht="12.75">
      <c r="A28" s="9"/>
      <c r="B28" s="487" t="s">
        <v>265</v>
      </c>
      <c r="C28" s="9"/>
      <c r="D28" s="502">
        <f t="shared" si="0"/>
        <v>0</v>
      </c>
      <c r="E28" s="164"/>
      <c r="F28" s="164"/>
      <c r="G28" s="164"/>
    </row>
    <row r="29" spans="1:7" ht="12.75">
      <c r="A29" s="9"/>
      <c r="B29" s="487" t="s">
        <v>265</v>
      </c>
      <c r="C29" s="9"/>
      <c r="D29" s="502">
        <f t="shared" si="0"/>
        <v>0</v>
      </c>
      <c r="E29" s="164"/>
      <c r="F29" s="164"/>
      <c r="G29" s="164"/>
    </row>
    <row r="30" spans="1:7" ht="12.75">
      <c r="A30" s="9"/>
      <c r="B30" s="487" t="s">
        <v>265</v>
      </c>
      <c r="C30" s="9"/>
      <c r="D30" s="502">
        <f t="shared" si="0"/>
        <v>0</v>
      </c>
      <c r="E30" s="164"/>
      <c r="F30" s="164"/>
      <c r="G30" s="164"/>
    </row>
    <row r="31" spans="1:7" ht="12.75">
      <c r="A31" s="9"/>
      <c r="B31" s="487" t="s">
        <v>265</v>
      </c>
      <c r="C31" s="9"/>
      <c r="D31" s="502">
        <f t="shared" si="0"/>
        <v>0</v>
      </c>
      <c r="E31" s="164"/>
      <c r="F31" s="164"/>
      <c r="G31" s="164"/>
    </row>
    <row r="32" spans="1:7" ht="12.75">
      <c r="A32" s="9"/>
      <c r="B32" s="487" t="s">
        <v>265</v>
      </c>
      <c r="C32" s="9"/>
      <c r="D32" s="502">
        <f t="shared" si="0"/>
        <v>0</v>
      </c>
      <c r="E32" s="164"/>
      <c r="F32" s="164"/>
      <c r="G32" s="164"/>
    </row>
    <row r="33" spans="1:7" ht="12.75">
      <c r="A33" s="9"/>
      <c r="B33" s="487" t="s">
        <v>265</v>
      </c>
      <c r="C33" s="9"/>
      <c r="D33" s="502">
        <f t="shared" si="0"/>
        <v>0</v>
      </c>
      <c r="E33" s="164"/>
      <c r="F33" s="164"/>
      <c r="G33" s="164"/>
    </row>
    <row r="34" spans="1:4" ht="12.75">
      <c r="A34" s="9"/>
      <c r="B34" s="487" t="s">
        <v>265</v>
      </c>
      <c r="C34" s="9"/>
      <c r="D34" s="502">
        <f t="shared" si="0"/>
        <v>0</v>
      </c>
    </row>
    <row r="35" spans="1:4" ht="12.75">
      <c r="A35" s="9"/>
      <c r="B35" s="487" t="s">
        <v>265</v>
      </c>
      <c r="C35" s="9"/>
      <c r="D35" s="502">
        <f t="shared" si="0"/>
        <v>0</v>
      </c>
    </row>
    <row r="36" spans="1:4" ht="12.75">
      <c r="A36" s="9"/>
      <c r="B36" s="487" t="s">
        <v>265</v>
      </c>
      <c r="C36" s="9"/>
      <c r="D36" s="502">
        <f t="shared" si="0"/>
        <v>0</v>
      </c>
    </row>
    <row r="37" spans="1:4" ht="12.75">
      <c r="A37" s="9"/>
      <c r="B37" s="487" t="s">
        <v>265</v>
      </c>
      <c r="C37" s="9"/>
      <c r="D37" s="502">
        <f t="shared" si="0"/>
        <v>0</v>
      </c>
    </row>
    <row r="38" spans="1:4" ht="12.75">
      <c r="A38" s="9"/>
      <c r="B38" s="487" t="s">
        <v>265</v>
      </c>
      <c r="C38" s="9"/>
      <c r="D38" s="502">
        <f t="shared" si="0"/>
        <v>0</v>
      </c>
    </row>
    <row r="39" spans="1:4" ht="12.75">
      <c r="A39" s="9"/>
      <c r="B39" s="487" t="s">
        <v>265</v>
      </c>
      <c r="C39" s="9"/>
      <c r="D39" s="502">
        <f t="shared" si="0"/>
        <v>0</v>
      </c>
    </row>
    <row r="40" spans="1:4" ht="12.75">
      <c r="A40" s="9"/>
      <c r="B40" s="487" t="s">
        <v>265</v>
      </c>
      <c r="C40" s="9"/>
      <c r="D40" s="502">
        <f t="shared" si="0"/>
        <v>0</v>
      </c>
    </row>
    <row r="41" spans="1:4" ht="12.75">
      <c r="A41" s="9"/>
      <c r="B41" s="487" t="s">
        <v>265</v>
      </c>
      <c r="C41" s="9"/>
      <c r="D41" s="502">
        <f t="shared" si="0"/>
        <v>0</v>
      </c>
    </row>
    <row r="42" spans="1:4" ht="12.75">
      <c r="A42" s="9"/>
      <c r="B42" s="487" t="s">
        <v>265</v>
      </c>
      <c r="C42" s="9"/>
      <c r="D42" s="502">
        <f t="shared" si="0"/>
        <v>0</v>
      </c>
    </row>
    <row r="43" spans="1:4" ht="12.75">
      <c r="A43" s="9"/>
      <c r="B43" s="487" t="s">
        <v>265</v>
      </c>
      <c r="C43" s="9"/>
      <c r="D43" s="502">
        <f t="shared" si="0"/>
        <v>0</v>
      </c>
    </row>
    <row r="44" spans="1:4" ht="12.75">
      <c r="A44" s="9"/>
      <c r="B44" s="487" t="s">
        <v>265</v>
      </c>
      <c r="C44" s="9"/>
      <c r="D44" s="502">
        <f t="shared" si="0"/>
        <v>0</v>
      </c>
    </row>
    <row r="45" spans="1:4" ht="12.75">
      <c r="A45" s="9"/>
      <c r="B45" s="487" t="s">
        <v>265</v>
      </c>
      <c r="C45" s="9"/>
      <c r="D45" s="502">
        <f t="shared" si="0"/>
        <v>0</v>
      </c>
    </row>
    <row r="46" spans="1:9" ht="12.75">
      <c r="A46" s="9"/>
      <c r="B46" s="487" t="s">
        <v>265</v>
      </c>
      <c r="C46" s="9"/>
      <c r="D46" s="502">
        <f t="shared" si="0"/>
        <v>0</v>
      </c>
      <c r="G46" s="167"/>
      <c r="H46" s="167"/>
      <c r="I46" s="167"/>
    </row>
    <row r="47" spans="1:4" ht="12.75">
      <c r="A47" s="9"/>
      <c r="B47" s="487" t="s">
        <v>265</v>
      </c>
      <c r="C47" s="9"/>
      <c r="D47" s="502">
        <f t="shared" si="0"/>
        <v>0</v>
      </c>
    </row>
    <row r="48" spans="1:4" ht="12.75">
      <c r="A48" s="9"/>
      <c r="B48" s="487" t="s">
        <v>265</v>
      </c>
      <c r="C48" s="9"/>
      <c r="D48" s="502">
        <f t="shared" si="0"/>
        <v>0</v>
      </c>
    </row>
    <row r="49" spans="1:4" ht="12.75">
      <c r="A49" s="9"/>
      <c r="B49" s="487" t="s">
        <v>265</v>
      </c>
      <c r="C49" s="9"/>
      <c r="D49" s="502">
        <f t="shared" si="0"/>
        <v>0</v>
      </c>
    </row>
    <row r="50" spans="1:4" ht="12.75">
      <c r="A50" s="9"/>
      <c r="B50" s="487" t="s">
        <v>265</v>
      </c>
      <c r="C50" s="9"/>
      <c r="D50" s="502">
        <f t="shared" si="0"/>
        <v>0</v>
      </c>
    </row>
    <row r="51" spans="1:4" ht="12.75">
      <c r="A51" s="9"/>
      <c r="B51" s="487" t="s">
        <v>265</v>
      </c>
      <c r="C51" s="9"/>
      <c r="D51" s="502">
        <f t="shared" si="0"/>
        <v>0</v>
      </c>
    </row>
    <row r="52" spans="1:4" ht="12.75">
      <c r="A52" s="9"/>
      <c r="B52" s="487" t="s">
        <v>265</v>
      </c>
      <c r="C52" s="9"/>
      <c r="D52" s="502">
        <f t="shared" si="0"/>
        <v>0</v>
      </c>
    </row>
    <row r="53" spans="1:4" ht="12.75">
      <c r="A53" s="9"/>
      <c r="B53" s="487" t="s">
        <v>265</v>
      </c>
      <c r="C53" s="9"/>
      <c r="D53" s="502">
        <f t="shared" si="0"/>
        <v>0</v>
      </c>
    </row>
    <row r="54" spans="1:4" ht="12.75">
      <c r="A54" s="9"/>
      <c r="B54" s="487" t="s">
        <v>265</v>
      </c>
      <c r="C54" s="9"/>
      <c r="D54" s="502">
        <f t="shared" si="0"/>
        <v>0</v>
      </c>
    </row>
    <row r="55" spans="1:4" ht="12.75">
      <c r="A55" s="9"/>
      <c r="B55" s="487" t="s">
        <v>265</v>
      </c>
      <c r="C55" s="9"/>
      <c r="D55" s="502">
        <f t="shared" si="0"/>
        <v>0</v>
      </c>
    </row>
    <row r="56" spans="1:4" ht="12.75">
      <c r="A56" s="9"/>
      <c r="B56" s="487" t="s">
        <v>265</v>
      </c>
      <c r="C56" s="9"/>
      <c r="D56" s="502">
        <f t="shared" si="0"/>
        <v>0</v>
      </c>
    </row>
    <row r="57" spans="1:4" ht="12.75">
      <c r="A57" s="9"/>
      <c r="B57" s="487" t="s">
        <v>265</v>
      </c>
      <c r="C57" s="9"/>
      <c r="D57" s="502">
        <f t="shared" si="0"/>
        <v>0</v>
      </c>
    </row>
    <row r="58" spans="1:4" ht="12.75">
      <c r="A58" s="9"/>
      <c r="B58" s="487" t="s">
        <v>265</v>
      </c>
      <c r="C58" s="9"/>
      <c r="D58" s="502">
        <f t="shared" si="0"/>
        <v>0</v>
      </c>
    </row>
    <row r="59" spans="1:4" ht="12.75">
      <c r="A59" s="9"/>
      <c r="B59" s="487" t="s">
        <v>265</v>
      </c>
      <c r="C59" s="9"/>
      <c r="D59" s="502">
        <f t="shared" si="0"/>
        <v>0</v>
      </c>
    </row>
    <row r="60" spans="1:4" ht="12.75">
      <c r="A60" s="9"/>
      <c r="B60" s="487" t="s">
        <v>265</v>
      </c>
      <c r="C60" s="9"/>
      <c r="D60" s="502">
        <f t="shared" si="0"/>
        <v>0</v>
      </c>
    </row>
    <row r="61" spans="1:4" ht="12.75">
      <c r="A61" s="9"/>
      <c r="B61" s="487" t="s">
        <v>265</v>
      </c>
      <c r="C61" s="9"/>
      <c r="D61" s="502">
        <f t="shared" si="0"/>
        <v>0</v>
      </c>
    </row>
    <row r="62" spans="1:4" ht="12.75">
      <c r="A62" s="9"/>
      <c r="B62" s="487" t="s">
        <v>265</v>
      </c>
      <c r="C62" s="9"/>
      <c r="D62" s="502">
        <f t="shared" si="0"/>
        <v>0</v>
      </c>
    </row>
    <row r="63" spans="1:4" ht="12.75">
      <c r="A63" s="9"/>
      <c r="B63" s="487" t="s">
        <v>265</v>
      </c>
      <c r="C63" s="9"/>
      <c r="D63" s="502">
        <f t="shared" si="0"/>
        <v>0</v>
      </c>
    </row>
    <row r="64" spans="1:4" ht="12.75">
      <c r="A64" s="9"/>
      <c r="B64" s="487" t="s">
        <v>265</v>
      </c>
      <c r="C64" s="9"/>
      <c r="D64" s="502">
        <f t="shared" si="0"/>
        <v>0</v>
      </c>
    </row>
    <row r="65" spans="1:4" ht="12.75">
      <c r="A65" s="9"/>
      <c r="B65" s="487" t="s">
        <v>265</v>
      </c>
      <c r="C65" s="9"/>
      <c r="D65" s="502">
        <f t="shared" si="0"/>
        <v>0</v>
      </c>
    </row>
    <row r="66" spans="1:4" ht="12.75">
      <c r="A66" s="9"/>
      <c r="B66" s="487" t="s">
        <v>265</v>
      </c>
      <c r="C66" s="9"/>
      <c r="D66" s="502">
        <f t="shared" si="0"/>
        <v>0</v>
      </c>
    </row>
    <row r="67" spans="1:4" ht="12.75">
      <c r="A67" s="9"/>
      <c r="B67" s="487" t="s">
        <v>265</v>
      </c>
      <c r="C67" s="9"/>
      <c r="D67" s="502">
        <f t="shared" si="0"/>
        <v>0</v>
      </c>
    </row>
    <row r="68" spans="1:4" ht="12.75">
      <c r="A68" s="9"/>
      <c r="B68" s="487" t="s">
        <v>265</v>
      </c>
      <c r="C68" s="9"/>
      <c r="D68" s="502">
        <f t="shared" si="0"/>
        <v>0</v>
      </c>
    </row>
    <row r="69" spans="1:4" ht="12.75">
      <c r="A69" s="9"/>
      <c r="B69" s="487" t="s">
        <v>265</v>
      </c>
      <c r="C69" s="9"/>
      <c r="D69" s="502">
        <f t="shared" si="0"/>
        <v>0</v>
      </c>
    </row>
    <row r="70" spans="1:4" ht="12.75">
      <c r="A70" s="9"/>
      <c r="B70" s="487" t="s">
        <v>265</v>
      </c>
      <c r="C70" s="9"/>
      <c r="D70" s="502">
        <f t="shared" si="0"/>
        <v>0</v>
      </c>
    </row>
    <row r="71" spans="1:4" ht="12.75">
      <c r="A71" s="9"/>
      <c r="B71" s="487" t="s">
        <v>265</v>
      </c>
      <c r="C71" s="9"/>
      <c r="D71" s="502">
        <f t="shared" si="0"/>
        <v>0</v>
      </c>
    </row>
    <row r="72" spans="1:4" ht="12.75">
      <c r="A72" s="9"/>
      <c r="B72" s="487" t="s">
        <v>265</v>
      </c>
      <c r="C72" s="9"/>
      <c r="D72" s="502">
        <f t="shared" si="0"/>
        <v>0</v>
      </c>
    </row>
    <row r="73" spans="1:4" ht="12.75">
      <c r="A73" s="9"/>
      <c r="B73" s="487" t="s">
        <v>265</v>
      </c>
      <c r="C73" s="9"/>
      <c r="D73" s="502">
        <f t="shared" si="0"/>
        <v>0</v>
      </c>
    </row>
    <row r="74" spans="1:4" ht="12.75">
      <c r="A74" s="9"/>
      <c r="B74" s="487" t="s">
        <v>265</v>
      </c>
      <c r="C74" s="9"/>
      <c r="D74" s="502">
        <f t="shared" si="0"/>
        <v>0</v>
      </c>
    </row>
    <row r="75" spans="1:4" ht="12.75">
      <c r="A75" s="9"/>
      <c r="B75" s="487" t="s">
        <v>265</v>
      </c>
      <c r="C75" s="9"/>
      <c r="D75" s="502">
        <f t="shared" si="0"/>
        <v>0</v>
      </c>
    </row>
    <row r="76" spans="1:4" ht="12.75">
      <c r="A76" s="9"/>
      <c r="B76" s="487" t="s">
        <v>265</v>
      </c>
      <c r="C76" s="9"/>
      <c r="D76" s="502">
        <f t="shared" si="0"/>
        <v>0</v>
      </c>
    </row>
    <row r="77" spans="1:4" ht="12.75">
      <c r="A77" s="9"/>
      <c r="B77" s="487" t="s">
        <v>265</v>
      </c>
      <c r="C77" s="9"/>
      <c r="D77" s="502">
        <f t="shared" si="0"/>
        <v>0</v>
      </c>
    </row>
    <row r="78" spans="1:4" ht="12.75">
      <c r="A78" s="9"/>
      <c r="B78" s="487" t="s">
        <v>265</v>
      </c>
      <c r="C78" s="9"/>
      <c r="D78" s="502">
        <f t="shared" si="0"/>
        <v>0</v>
      </c>
    </row>
    <row r="79" spans="1:4" ht="12.75">
      <c r="A79" s="9"/>
      <c r="B79" s="487" t="s">
        <v>265</v>
      </c>
      <c r="C79" s="9"/>
      <c r="D79" s="502">
        <f t="shared" si="0"/>
        <v>0</v>
      </c>
    </row>
    <row r="80" spans="1:4" ht="12.75">
      <c r="A80" s="9"/>
      <c r="B80" s="487" t="s">
        <v>265</v>
      </c>
      <c r="C80" s="9"/>
      <c r="D80" s="502">
        <f t="shared" si="0"/>
        <v>0</v>
      </c>
    </row>
    <row r="81" spans="1:4" ht="12.75">
      <c r="A81" s="9"/>
      <c r="B81" s="487" t="s">
        <v>265</v>
      </c>
      <c r="C81" s="9"/>
      <c r="D81" s="502">
        <f t="shared" si="0"/>
        <v>0</v>
      </c>
    </row>
    <row r="82" spans="1:4" ht="12.75">
      <c r="A82" s="9"/>
      <c r="B82" s="487" t="s">
        <v>265</v>
      </c>
      <c r="C82" s="9"/>
      <c r="D82" s="502">
        <f t="shared" si="0"/>
        <v>0</v>
      </c>
    </row>
    <row r="83" spans="1:4" ht="12.75">
      <c r="A83" s="9"/>
      <c r="B83" s="487" t="s">
        <v>265</v>
      </c>
      <c r="C83" s="9"/>
      <c r="D83" s="502">
        <f t="shared" si="0"/>
        <v>0</v>
      </c>
    </row>
    <row r="84" spans="1:4" ht="12.75">
      <c r="A84" s="9"/>
      <c r="B84" s="487" t="s">
        <v>265</v>
      </c>
      <c r="C84" s="9"/>
      <c r="D84" s="502">
        <f t="shared" si="0"/>
        <v>0</v>
      </c>
    </row>
    <row r="85" spans="1:4" ht="12.75">
      <c r="A85" s="9"/>
      <c r="B85" s="487" t="s">
        <v>265</v>
      </c>
      <c r="C85" s="9"/>
      <c r="D85" s="502">
        <f t="shared" si="0"/>
        <v>0</v>
      </c>
    </row>
    <row r="86" spans="1:4" ht="12.75">
      <c r="A86" s="9"/>
      <c r="B86" s="487" t="s">
        <v>265</v>
      </c>
      <c r="C86" s="9"/>
      <c r="D86" s="502">
        <f t="shared" si="0"/>
        <v>0</v>
      </c>
    </row>
    <row r="87" spans="1:4" ht="12.75">
      <c r="A87" s="9"/>
      <c r="B87" s="487" t="s">
        <v>265</v>
      </c>
      <c r="C87" s="9"/>
      <c r="D87" s="502">
        <f t="shared" si="0"/>
        <v>0</v>
      </c>
    </row>
    <row r="88" spans="1:4" ht="12.75">
      <c r="A88" s="9"/>
      <c r="B88" s="487" t="s">
        <v>265</v>
      </c>
      <c r="C88" s="9"/>
      <c r="D88" s="502">
        <f t="shared" si="0"/>
        <v>0</v>
      </c>
    </row>
    <row r="89" spans="1:4" ht="12.75">
      <c r="A89" s="9"/>
      <c r="B89" s="487" t="s">
        <v>265</v>
      </c>
      <c r="C89" s="9"/>
      <c r="D89" s="502">
        <f aca="true" t="shared" si="1" ref="D89:D121">+LEN(C89)</f>
        <v>0</v>
      </c>
    </row>
    <row r="90" spans="1:4" ht="12.75">
      <c r="A90" s="9"/>
      <c r="B90" s="487" t="s">
        <v>265</v>
      </c>
      <c r="C90" s="9"/>
      <c r="D90" s="502">
        <f t="shared" si="1"/>
        <v>0</v>
      </c>
    </row>
    <row r="91" spans="1:4" ht="12.75">
      <c r="A91" s="9"/>
      <c r="B91" s="487" t="s">
        <v>265</v>
      </c>
      <c r="C91" s="9"/>
      <c r="D91" s="502">
        <f t="shared" si="1"/>
        <v>0</v>
      </c>
    </row>
    <row r="92" spans="1:4" ht="12.75">
      <c r="A92" s="9"/>
      <c r="B92" s="487" t="s">
        <v>265</v>
      </c>
      <c r="C92" s="9"/>
      <c r="D92" s="502">
        <f t="shared" si="1"/>
        <v>0</v>
      </c>
    </row>
    <row r="93" spans="1:4" ht="12.75">
      <c r="A93" s="9"/>
      <c r="B93" s="487" t="s">
        <v>265</v>
      </c>
      <c r="C93" s="9"/>
      <c r="D93" s="502">
        <f t="shared" si="1"/>
        <v>0</v>
      </c>
    </row>
    <row r="94" spans="1:4" ht="12.75">
      <c r="A94" s="9"/>
      <c r="B94" s="487" t="s">
        <v>265</v>
      </c>
      <c r="C94" s="9"/>
      <c r="D94" s="502">
        <f t="shared" si="1"/>
        <v>0</v>
      </c>
    </row>
    <row r="95" spans="1:4" ht="12.75">
      <c r="A95" s="9"/>
      <c r="B95" s="487" t="s">
        <v>265</v>
      </c>
      <c r="C95" s="9"/>
      <c r="D95" s="502">
        <f t="shared" si="1"/>
        <v>0</v>
      </c>
    </row>
    <row r="96" spans="1:4" ht="12.75">
      <c r="A96" s="9"/>
      <c r="B96" s="487" t="s">
        <v>265</v>
      </c>
      <c r="C96" s="9"/>
      <c r="D96" s="502">
        <f t="shared" si="1"/>
        <v>0</v>
      </c>
    </row>
    <row r="97" spans="1:4" ht="12.75">
      <c r="A97" s="9"/>
      <c r="B97" s="487" t="s">
        <v>265</v>
      </c>
      <c r="C97" s="9"/>
      <c r="D97" s="502">
        <f t="shared" si="1"/>
        <v>0</v>
      </c>
    </row>
    <row r="98" spans="1:4" ht="12.75">
      <c r="A98" s="9"/>
      <c r="B98" s="487" t="s">
        <v>265</v>
      </c>
      <c r="C98" s="9"/>
      <c r="D98" s="502">
        <f t="shared" si="1"/>
        <v>0</v>
      </c>
    </row>
    <row r="99" spans="1:4" ht="12.75">
      <c r="A99" s="9"/>
      <c r="B99" s="487" t="s">
        <v>265</v>
      </c>
      <c r="C99" s="9"/>
      <c r="D99" s="502">
        <f t="shared" si="1"/>
        <v>0</v>
      </c>
    </row>
    <row r="100" spans="1:4" ht="12.75">
      <c r="A100" s="9"/>
      <c r="B100" s="487" t="s">
        <v>265</v>
      </c>
      <c r="C100" s="9"/>
      <c r="D100" s="502">
        <f t="shared" si="1"/>
        <v>0</v>
      </c>
    </row>
    <row r="101" spans="1:4" ht="12.75">
      <c r="A101" s="9"/>
      <c r="B101" s="487" t="s">
        <v>265</v>
      </c>
      <c r="C101" s="9"/>
      <c r="D101" s="502">
        <f t="shared" si="1"/>
        <v>0</v>
      </c>
    </row>
    <row r="102" spans="1:4" ht="12.75">
      <c r="A102" s="9"/>
      <c r="B102" s="487" t="s">
        <v>265</v>
      </c>
      <c r="C102" s="9"/>
      <c r="D102" s="502">
        <f t="shared" si="1"/>
        <v>0</v>
      </c>
    </row>
    <row r="103" spans="1:4" ht="12.75">
      <c r="A103" s="9"/>
      <c r="B103" s="487" t="s">
        <v>265</v>
      </c>
      <c r="C103" s="9"/>
      <c r="D103" s="502">
        <f t="shared" si="1"/>
        <v>0</v>
      </c>
    </row>
    <row r="104" spans="1:4" ht="12.75">
      <c r="A104" s="9"/>
      <c r="B104" s="487" t="s">
        <v>265</v>
      </c>
      <c r="C104" s="9"/>
      <c r="D104" s="502">
        <f t="shared" si="1"/>
        <v>0</v>
      </c>
    </row>
    <row r="105" spans="1:4" ht="12.75">
      <c r="A105" s="9"/>
      <c r="B105" s="487" t="s">
        <v>265</v>
      </c>
      <c r="C105" s="9"/>
      <c r="D105" s="502">
        <f t="shared" si="1"/>
        <v>0</v>
      </c>
    </row>
    <row r="106" spans="1:4" ht="12.75">
      <c r="A106" s="9"/>
      <c r="B106" s="487" t="s">
        <v>265</v>
      </c>
      <c r="C106" s="9"/>
      <c r="D106" s="502">
        <f t="shared" si="1"/>
        <v>0</v>
      </c>
    </row>
    <row r="107" spans="1:4" ht="12.75">
      <c r="A107" s="9"/>
      <c r="B107" s="487" t="s">
        <v>265</v>
      </c>
      <c r="C107" s="9"/>
      <c r="D107" s="502">
        <f t="shared" si="1"/>
        <v>0</v>
      </c>
    </row>
    <row r="108" spans="1:4" ht="12.75">
      <c r="A108" s="9"/>
      <c r="B108" s="487" t="s">
        <v>265</v>
      </c>
      <c r="C108" s="9"/>
      <c r="D108" s="502">
        <f t="shared" si="1"/>
        <v>0</v>
      </c>
    </row>
    <row r="109" spans="1:4" ht="12.75">
      <c r="A109" s="9"/>
      <c r="B109" s="487" t="s">
        <v>265</v>
      </c>
      <c r="C109" s="9"/>
      <c r="D109" s="502">
        <f t="shared" si="1"/>
        <v>0</v>
      </c>
    </row>
    <row r="110" spans="1:4" ht="12.75">
      <c r="A110" s="9"/>
      <c r="B110" s="487" t="s">
        <v>265</v>
      </c>
      <c r="C110" s="9"/>
      <c r="D110" s="502">
        <f t="shared" si="1"/>
        <v>0</v>
      </c>
    </row>
    <row r="111" spans="1:4" ht="12.75">
      <c r="A111" s="9"/>
      <c r="B111" s="487" t="s">
        <v>265</v>
      </c>
      <c r="C111" s="9"/>
      <c r="D111" s="502">
        <f t="shared" si="1"/>
        <v>0</v>
      </c>
    </row>
    <row r="112" spans="1:4" ht="12.75">
      <c r="A112" s="9"/>
      <c r="B112" s="487" t="s">
        <v>265</v>
      </c>
      <c r="C112" s="9"/>
      <c r="D112" s="502">
        <f t="shared" si="1"/>
        <v>0</v>
      </c>
    </row>
    <row r="113" spans="1:4" ht="12.75">
      <c r="A113" s="9"/>
      <c r="B113" s="487" t="s">
        <v>265</v>
      </c>
      <c r="C113" s="9"/>
      <c r="D113" s="502">
        <f t="shared" si="1"/>
        <v>0</v>
      </c>
    </row>
    <row r="114" spans="1:4" ht="12.75">
      <c r="A114" s="9"/>
      <c r="B114" s="487" t="s">
        <v>265</v>
      </c>
      <c r="C114" s="9"/>
      <c r="D114" s="502">
        <f t="shared" si="1"/>
        <v>0</v>
      </c>
    </row>
    <row r="115" spans="1:4" ht="12.75">
      <c r="A115" s="9"/>
      <c r="B115" s="487" t="s">
        <v>265</v>
      </c>
      <c r="C115" s="9"/>
      <c r="D115" s="502">
        <f t="shared" si="1"/>
        <v>0</v>
      </c>
    </row>
    <row r="116" spans="1:4" ht="12.75">
      <c r="A116" s="9"/>
      <c r="B116" s="487" t="s">
        <v>265</v>
      </c>
      <c r="C116" s="9"/>
      <c r="D116" s="502">
        <f t="shared" si="1"/>
        <v>0</v>
      </c>
    </row>
    <row r="117" spans="1:4" ht="12.75">
      <c r="A117" s="9"/>
      <c r="B117" s="487" t="s">
        <v>265</v>
      </c>
      <c r="C117" s="9"/>
      <c r="D117" s="502">
        <f t="shared" si="1"/>
        <v>0</v>
      </c>
    </row>
    <row r="118" spans="1:4" ht="12.75">
      <c r="A118" s="9"/>
      <c r="B118" s="487" t="s">
        <v>265</v>
      </c>
      <c r="C118" s="9"/>
      <c r="D118" s="502">
        <f t="shared" si="1"/>
        <v>0</v>
      </c>
    </row>
    <row r="119" spans="1:4" ht="12.75">
      <c r="A119" s="9"/>
      <c r="B119" s="487" t="s">
        <v>265</v>
      </c>
      <c r="C119" s="9"/>
      <c r="D119" s="502">
        <f t="shared" si="1"/>
        <v>0</v>
      </c>
    </row>
    <row r="120" spans="1:4" ht="12.75">
      <c r="A120" s="9"/>
      <c r="B120" s="487" t="s">
        <v>265</v>
      </c>
      <c r="C120" s="9"/>
      <c r="D120" s="502">
        <f t="shared" si="1"/>
        <v>0</v>
      </c>
    </row>
    <row r="121" spans="1:4" ht="12.75">
      <c r="A121" s="9"/>
      <c r="B121" s="487" t="s">
        <v>265</v>
      </c>
      <c r="C121" s="9"/>
      <c r="D121" s="502">
        <f t="shared" si="1"/>
        <v>0</v>
      </c>
    </row>
    <row r="122" spans="1:2" ht="12.75">
      <c r="A122" s="47"/>
      <c r="B122" s="47"/>
    </row>
    <row r="123" spans="1:2" ht="12.75">
      <c r="A123" s="47"/>
      <c r="B123" s="47"/>
    </row>
    <row r="124" spans="1:2" ht="12.75" hidden="1">
      <c r="A124" s="47"/>
      <c r="B124" s="47"/>
    </row>
    <row r="125" spans="1:2" ht="12.75" hidden="1">
      <c r="A125" s="47"/>
      <c r="B125" s="47"/>
    </row>
    <row r="126" spans="1:3" ht="12.75" hidden="1">
      <c r="A126" s="168"/>
      <c r="B126" s="168"/>
      <c r="C126" s="168"/>
    </row>
    <row r="127" spans="1:3" ht="12.75" hidden="1">
      <c r="A127" s="168"/>
      <c r="B127" s="168"/>
      <c r="C127" s="168"/>
    </row>
    <row r="128" spans="1:3" ht="12.75" hidden="1">
      <c r="A128" s="168"/>
      <c r="B128" s="168"/>
      <c r="C128" s="168"/>
    </row>
    <row r="129" spans="1:3" ht="12.75" hidden="1">
      <c r="A129" s="168"/>
      <c r="B129" s="168"/>
      <c r="C129" s="168"/>
    </row>
    <row r="130" spans="1:3" ht="12.75" hidden="1">
      <c r="A130" s="168"/>
      <c r="B130" s="168"/>
      <c r="C130" s="168"/>
    </row>
    <row r="131" spans="1:3" ht="12.75" hidden="1">
      <c r="A131" s="168"/>
      <c r="B131" s="168"/>
      <c r="C131" s="168"/>
    </row>
    <row r="132" spans="1:3" ht="12.75" hidden="1">
      <c r="A132" s="168"/>
      <c r="B132" s="168"/>
      <c r="C132" s="168"/>
    </row>
    <row r="133" spans="1:2" ht="12.75" hidden="1">
      <c r="A133" s="47"/>
      <c r="B133" s="47"/>
    </row>
    <row r="134" spans="1:2" ht="12.75" hidden="1">
      <c r="A134" s="47"/>
      <c r="B134" s="47"/>
    </row>
    <row r="135" spans="1:2" ht="12.75" hidden="1">
      <c r="A135" s="47"/>
      <c r="B135" s="47"/>
    </row>
    <row r="136" ht="12.75" hidden="1"/>
    <row r="137" ht="12.75" hidden="1"/>
    <row r="138" ht="12.75" hidden="1"/>
    <row r="139" ht="12.75" hidden="1"/>
    <row r="140" ht="12.75" hidden="1"/>
    <row r="141" ht="12.75" hidden="1"/>
    <row r="142" ht="12.75" hidden="1"/>
    <row r="143" ht="12.75" hidden="1"/>
    <row r="144" ht="12.75" hidden="1"/>
    <row r="145" spans="1:2" ht="12.75" hidden="1">
      <c r="A145" s="76"/>
      <c r="B145" s="76"/>
    </row>
    <row r="146" spans="1:2" ht="12.75" hidden="1">
      <c r="A146" s="76"/>
      <c r="B146" s="76"/>
    </row>
    <row r="147" spans="1:2" ht="12.75" hidden="1">
      <c r="A147" s="76"/>
      <c r="B147" s="76"/>
    </row>
    <row r="148" spans="1:2" ht="12.75" hidden="1">
      <c r="A148" s="76"/>
      <c r="B148" s="76"/>
    </row>
    <row r="149" spans="1:2" ht="12.75" hidden="1">
      <c r="A149" s="76"/>
      <c r="B149" s="76"/>
    </row>
    <row r="150" spans="1:2" ht="12.75" hidden="1">
      <c r="A150" s="76"/>
      <c r="B150" s="76"/>
    </row>
    <row r="151" spans="1:2" ht="12.75" hidden="1">
      <c r="A151" s="76"/>
      <c r="B151" s="76"/>
    </row>
    <row r="152" spans="1:2" ht="12.75" hidden="1">
      <c r="A152" s="76"/>
      <c r="B152" s="76"/>
    </row>
    <row r="153" spans="1:2" ht="12.75" hidden="1">
      <c r="A153" s="76"/>
      <c r="B153" s="76"/>
    </row>
    <row r="154" spans="1:2" ht="12.75" hidden="1">
      <c r="A154" s="76"/>
      <c r="B154" s="76"/>
    </row>
    <row r="155" spans="1:2" ht="12.75" hidden="1">
      <c r="A155" s="76"/>
      <c r="B155" s="76"/>
    </row>
    <row r="156" spans="1:2" ht="12.75" hidden="1">
      <c r="A156" s="76"/>
      <c r="B156" s="76"/>
    </row>
    <row r="157" spans="1:2" ht="12.75" hidden="1">
      <c r="A157" s="76"/>
      <c r="B157" s="76"/>
    </row>
    <row r="158" spans="1:2" ht="12.75" hidden="1">
      <c r="A158" s="76"/>
      <c r="B158" s="76"/>
    </row>
    <row r="159" spans="1:2" ht="12.75" hidden="1">
      <c r="A159" s="76"/>
      <c r="B159" s="76"/>
    </row>
    <row r="160" spans="1:2" ht="12.75" hidden="1">
      <c r="A160" s="76"/>
      <c r="B160" s="76"/>
    </row>
    <row r="161" ht="12.75" hidden="1"/>
    <row r="162" ht="12.75" hidden="1"/>
    <row r="163" ht="12.75" hidden="1"/>
    <row r="164" ht="12.75" hidden="1"/>
    <row r="165" ht="12.75" hidden="1"/>
    <row r="166" ht="12.75" hidden="1"/>
    <row r="167" ht="12.75" hidden="1"/>
    <row r="168" ht="12.75" hidden="1"/>
    <row r="169" ht="12.75" hidden="1"/>
    <row r="170" ht="12.75" hidden="1"/>
    <row r="171" ht="12.75" hidden="1">
      <c r="G171" s="169"/>
    </row>
    <row r="172" ht="12.75" hidden="1"/>
    <row r="173" ht="12.75" hidden="1"/>
    <row r="174" ht="12.75" hidden="1"/>
    <row r="175" ht="12.75" hidden="1"/>
    <row r="176" ht="12.75" hidden="1"/>
    <row r="177" spans="1:2" ht="12.75" hidden="1">
      <c r="A177" s="76"/>
      <c r="B177" s="76"/>
    </row>
    <row r="178" spans="1:2" ht="12.75" hidden="1">
      <c r="A178" s="76"/>
      <c r="B178" s="76"/>
    </row>
    <row r="179" spans="1:2" ht="12.75" hidden="1">
      <c r="A179" s="76"/>
      <c r="B179" s="76"/>
    </row>
    <row r="180" spans="1:2" ht="12.75" hidden="1">
      <c r="A180" s="76"/>
      <c r="B180" s="76"/>
    </row>
    <row r="181" spans="1:2" ht="12.75" hidden="1">
      <c r="A181" s="76"/>
      <c r="B181" s="76"/>
    </row>
    <row r="182" spans="1:2" ht="12.75" hidden="1">
      <c r="A182" s="76"/>
      <c r="B182" s="76"/>
    </row>
    <row r="183" spans="1:2" ht="12.75" hidden="1">
      <c r="A183" s="76"/>
      <c r="B183" s="76"/>
    </row>
    <row r="184" spans="1:2" ht="12.75" hidden="1">
      <c r="A184" s="76"/>
      <c r="B184" s="76"/>
    </row>
    <row r="185" spans="1:2" ht="12.75" hidden="1">
      <c r="A185" s="76"/>
      <c r="B185" s="76"/>
    </row>
    <row r="186" spans="1:2" ht="12.75" hidden="1">
      <c r="A186" s="76"/>
      <c r="B186" s="76"/>
    </row>
    <row r="187" spans="1:2" ht="12.75" hidden="1">
      <c r="A187" s="76"/>
      <c r="B187" s="76"/>
    </row>
    <row r="188" spans="1:2" ht="12.75" hidden="1">
      <c r="A188" s="76"/>
      <c r="B188" s="76"/>
    </row>
    <row r="189" spans="1:2" ht="12.75" hidden="1">
      <c r="A189" s="76"/>
      <c r="B189" s="76"/>
    </row>
    <row r="190" spans="1:2" ht="12.75" hidden="1">
      <c r="A190" s="76"/>
      <c r="B190" s="76"/>
    </row>
    <row r="191" spans="1:2" ht="12.75" hidden="1">
      <c r="A191" s="76"/>
      <c r="B191" s="76"/>
    </row>
    <row r="192" spans="1:2" ht="12.75" hidden="1">
      <c r="A192" s="76"/>
      <c r="B192" s="76"/>
    </row>
    <row r="193" spans="1:2" ht="12.75" hidden="1">
      <c r="A193" s="76"/>
      <c r="B193" s="76"/>
    </row>
    <row r="194" spans="1:2" ht="12.75" hidden="1">
      <c r="A194" s="76"/>
      <c r="B194" s="76"/>
    </row>
    <row r="195" spans="1:2" ht="12.75" hidden="1">
      <c r="A195" s="76"/>
      <c r="B195" s="76"/>
    </row>
    <row r="196" spans="1:2" ht="12.75" hidden="1">
      <c r="A196" s="76"/>
      <c r="B196" s="76"/>
    </row>
    <row r="197" spans="1:2" ht="12.75" hidden="1">
      <c r="A197" s="76"/>
      <c r="B197" s="76"/>
    </row>
    <row r="198" spans="1:2" ht="12.75" hidden="1">
      <c r="A198" s="76"/>
      <c r="B198" s="76"/>
    </row>
    <row r="199" spans="1:2" ht="12.75" hidden="1">
      <c r="A199" s="76"/>
      <c r="B199" s="76"/>
    </row>
    <row r="200" spans="1:2" ht="12.75" hidden="1">
      <c r="A200" s="76"/>
      <c r="B200" s="76"/>
    </row>
    <row r="201" spans="1:2" ht="12.75" hidden="1">
      <c r="A201" s="76"/>
      <c r="B201" s="76"/>
    </row>
    <row r="202" spans="1:2" ht="12.75" hidden="1">
      <c r="A202" s="76"/>
      <c r="B202" s="76"/>
    </row>
    <row r="203" spans="1:2" ht="12.75" hidden="1">
      <c r="A203" s="76"/>
      <c r="B203" s="76"/>
    </row>
    <row r="204" spans="1:2" ht="12.75" hidden="1">
      <c r="A204" s="76"/>
      <c r="B204" s="76"/>
    </row>
    <row r="205" spans="1:2" ht="12.75" hidden="1">
      <c r="A205" s="76"/>
      <c r="B205" s="76"/>
    </row>
    <row r="206" spans="1:2" ht="12.75" hidden="1">
      <c r="A206" s="76"/>
      <c r="B206" s="76"/>
    </row>
    <row r="207" spans="1:2" ht="12.75" hidden="1">
      <c r="A207" s="76"/>
      <c r="B207" s="76"/>
    </row>
    <row r="208" spans="1:2" ht="12.75" hidden="1">
      <c r="A208" s="76"/>
      <c r="B208" s="76"/>
    </row>
    <row r="209" spans="1:2" ht="12.75" hidden="1">
      <c r="A209" s="76"/>
      <c r="B209" s="76"/>
    </row>
    <row r="210" spans="1:2" ht="12.75" hidden="1">
      <c r="A210" s="76"/>
      <c r="B210" s="76"/>
    </row>
    <row r="211" spans="1:2" ht="12.75" hidden="1">
      <c r="A211" s="76"/>
      <c r="B211" s="76"/>
    </row>
    <row r="212" spans="1:2" ht="12.75" hidden="1">
      <c r="A212" s="76"/>
      <c r="B212" s="76"/>
    </row>
    <row r="213" spans="1:2" ht="12.75" hidden="1">
      <c r="A213" s="76"/>
      <c r="B213" s="76"/>
    </row>
    <row r="214" spans="1:2" ht="12.75" hidden="1">
      <c r="A214" s="76"/>
      <c r="B214" s="76"/>
    </row>
    <row r="215" spans="1:2" ht="12.75" hidden="1">
      <c r="A215" s="76"/>
      <c r="B215" s="76"/>
    </row>
    <row r="216" spans="1:2" ht="12.75" hidden="1">
      <c r="A216" s="76"/>
      <c r="B216" s="76"/>
    </row>
    <row r="217" spans="1:2" ht="12.75" hidden="1">
      <c r="A217" s="76"/>
      <c r="B217" s="76"/>
    </row>
    <row r="218" spans="1:2" ht="12.75" hidden="1">
      <c r="A218" s="76"/>
      <c r="B218" s="76"/>
    </row>
    <row r="219" spans="1:2" ht="12.75" hidden="1">
      <c r="A219" s="76"/>
      <c r="B219" s="76"/>
    </row>
    <row r="220" spans="1:2" ht="12.75" hidden="1">
      <c r="A220" s="76"/>
      <c r="B220" s="76"/>
    </row>
    <row r="221" spans="1:2" ht="12.75" hidden="1">
      <c r="A221" s="76"/>
      <c r="B221" s="76"/>
    </row>
    <row r="222" spans="1:2" ht="12.75" hidden="1">
      <c r="A222" s="76"/>
      <c r="B222" s="76"/>
    </row>
    <row r="223" spans="1:2" ht="12.75" hidden="1">
      <c r="A223" s="76"/>
      <c r="B223" s="76"/>
    </row>
    <row r="224" spans="1:2" ht="12.75" hidden="1">
      <c r="A224" s="76"/>
      <c r="B224" s="76"/>
    </row>
    <row r="225" spans="1:2" ht="12.75" hidden="1">
      <c r="A225" s="76"/>
      <c r="B225" s="76"/>
    </row>
    <row r="226" spans="1:2" ht="12.75" hidden="1">
      <c r="A226" s="76"/>
      <c r="B226" s="76"/>
    </row>
    <row r="227" spans="1:2" ht="12.75" hidden="1">
      <c r="A227" s="76"/>
      <c r="B227" s="76"/>
    </row>
    <row r="228" spans="1:2" ht="12.75" hidden="1">
      <c r="A228" s="76"/>
      <c r="B228" s="76"/>
    </row>
    <row r="229" spans="1:2" ht="12.75" hidden="1">
      <c r="A229" s="76"/>
      <c r="B229" s="76"/>
    </row>
    <row r="230" spans="1:2" ht="12.75" hidden="1">
      <c r="A230" s="76"/>
      <c r="B230" s="76"/>
    </row>
    <row r="231" spans="1:2" ht="12.75" hidden="1">
      <c r="A231" s="76"/>
      <c r="B231" s="76"/>
    </row>
    <row r="232" spans="1:2" ht="12.75" hidden="1">
      <c r="A232" s="76"/>
      <c r="B232" s="76"/>
    </row>
    <row r="233" spans="1:2" ht="12.75" hidden="1">
      <c r="A233" s="76"/>
      <c r="B233" s="76"/>
    </row>
    <row r="234" spans="1:2" ht="12.75" hidden="1">
      <c r="A234" s="76"/>
      <c r="B234" s="76"/>
    </row>
    <row r="235" spans="1:2" ht="12.75" hidden="1">
      <c r="A235" s="76"/>
      <c r="B235" s="76"/>
    </row>
    <row r="236" spans="1:2" ht="12.75" hidden="1">
      <c r="A236" s="76"/>
      <c r="B236" s="76"/>
    </row>
    <row r="237" spans="1:2" ht="12.75" hidden="1">
      <c r="A237" s="76"/>
      <c r="B237" s="76"/>
    </row>
    <row r="238" spans="1:2" ht="12.75" hidden="1">
      <c r="A238" s="76"/>
      <c r="B238" s="76"/>
    </row>
    <row r="239" spans="1:2" ht="12.75" hidden="1">
      <c r="A239" s="76"/>
      <c r="B239" s="76"/>
    </row>
    <row r="240" spans="1:2" ht="12.75" hidden="1">
      <c r="A240" s="76"/>
      <c r="B240" s="76"/>
    </row>
    <row r="241" ht="12.75" hidden="1"/>
    <row r="242" ht="12.75" hidden="1"/>
    <row r="243" ht="12.75" hidden="1"/>
    <row r="244" ht="16.5" customHeight="1" hidden="1">
      <c r="G244" s="170" t="s">
        <v>288</v>
      </c>
    </row>
    <row r="245" ht="12.75" hidden="1"/>
    <row r="246" ht="12.75" hidden="1"/>
    <row r="247" ht="12.75" hidden="1"/>
    <row r="248" ht="12.75" hidden="1"/>
    <row r="249" ht="12.75" hidden="1"/>
    <row r="250" ht="12.75" hidden="1"/>
    <row r="251" ht="12.75" hidden="1"/>
    <row r="252" ht="12.75" hidden="1"/>
  </sheetData>
  <sheetProtection password="A877" sheet="1" objects="1" scenarios="1"/>
  <mergeCells count="9">
    <mergeCell ref="A12:C12"/>
    <mergeCell ref="A10:B10"/>
    <mergeCell ref="A7:C7"/>
    <mergeCell ref="A9:C9"/>
    <mergeCell ref="A11:C11"/>
    <mergeCell ref="A14:C14"/>
    <mergeCell ref="A16:C16"/>
    <mergeCell ref="A18:C18"/>
    <mergeCell ref="A20:C20"/>
  </mergeCells>
  <conditionalFormatting sqref="B24:B121">
    <cfRule type="expression" priority="1" dxfId="0" stopIfTrue="1">
      <formula>B24="Select one"</formula>
    </cfRule>
  </conditionalFormatting>
  <conditionalFormatting sqref="A20:C20">
    <cfRule type="expression" priority="2" dxfId="0" stopIfTrue="1">
      <formula>ISBLANK($A$20)</formula>
    </cfRule>
  </conditionalFormatting>
  <conditionalFormatting sqref="D24:D121">
    <cfRule type="cellIs" priority="3" dxfId="2" operator="greaterThan" stopIfTrue="1">
      <formula>1020</formula>
    </cfRule>
    <cfRule type="cellIs" priority="4" dxfId="3" operator="lessThanOrEqual" stopIfTrue="1">
      <formula>1020</formula>
    </cfRule>
  </conditionalFormatting>
  <dataValidations count="2">
    <dataValidation type="list" allowBlank="1" showInputMessage="1" showErrorMessage="1" sqref="B24:B121">
      <formula1>List_Exp_Dev</formula1>
    </dataValidation>
    <dataValidation type="textLength" operator="lessThanOrEqual" showInputMessage="1" showErrorMessage="1" sqref="C24:C121">
      <formula1>1024</formula1>
    </dataValidation>
  </dataValidations>
  <printOptions/>
  <pageMargins left="0.75" right="0.75" top="0.75" bottom="0.75" header="0.5" footer="0.5"/>
  <pageSetup fitToHeight="50" fitToWidth="1" horizontalDpi="600" verticalDpi="600" orientation="portrait" scale="81" r:id="rId2"/>
  <headerFooter alignWithMargins="0">
    <oddFooter>&amp;CPage &amp;P&amp;R&amp;9&amp;A</oddFooter>
  </headerFooter>
  <rowBreaks count="1" manualBreakCount="1">
    <brk id="61" max="2" man="1"/>
  </rowBreaks>
  <legacyDrawing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4:J60"/>
  <sheetViews>
    <sheetView showGridLines="0" workbookViewId="0" topLeftCell="A1">
      <selection activeCell="G24" sqref="G24"/>
    </sheetView>
  </sheetViews>
  <sheetFormatPr defaultColWidth="9.140625" defaultRowHeight="12.75" zeroHeight="1"/>
  <cols>
    <col min="1" max="1" width="3.140625" style="107" customWidth="1"/>
    <col min="2" max="2" width="2.28125" style="107" customWidth="1"/>
    <col min="3" max="3" width="3.421875" style="107" customWidth="1"/>
    <col min="4" max="4" width="51.00390625" style="107" customWidth="1"/>
    <col min="5" max="9" width="19.140625" style="107" customWidth="1"/>
    <col min="10" max="10" width="1.57421875" style="107" customWidth="1"/>
    <col min="11" max="16384" width="10.00390625" style="107" hidden="1" customWidth="1"/>
  </cols>
  <sheetData>
    <row r="1" s="314" customFormat="1" ht="12" customHeight="1"/>
    <row r="2" s="314" customFormat="1" ht="32.25" customHeight="1"/>
    <row r="3" s="380" customFormat="1" ht="12" customHeight="1"/>
    <row r="4" spans="1:10" ht="20.25">
      <c r="A4" s="63" t="s">
        <v>83</v>
      </c>
      <c r="J4" s="94"/>
    </row>
    <row r="5" spans="1:10" s="316" customFormat="1" ht="17.25">
      <c r="A5" s="303" t="s">
        <v>87</v>
      </c>
      <c r="J5" s="317"/>
    </row>
    <row r="6" spans="1:9" s="69" customFormat="1" ht="22.5">
      <c r="A6" s="30"/>
      <c r="B6" s="30"/>
      <c r="C6" s="30"/>
      <c r="D6" s="30"/>
      <c r="E6" s="30"/>
      <c r="F6" s="30"/>
      <c r="G6" s="30"/>
      <c r="H6" s="30"/>
      <c r="I6" s="30"/>
    </row>
    <row r="7" spans="1:9" s="69" customFormat="1" ht="22.5">
      <c r="A7" s="562" t="str">
        <f>+RFP_no</f>
        <v>Solicitation No. F10B8200015</v>
      </c>
      <c r="B7" s="562"/>
      <c r="C7" s="562"/>
      <c r="D7" s="562"/>
      <c r="E7" s="562"/>
      <c r="F7" s="562"/>
      <c r="G7" s="562"/>
      <c r="H7" s="562"/>
      <c r="I7" s="562"/>
    </row>
    <row r="8" spans="1:9" s="70" customFormat="1" ht="17.25">
      <c r="A8" s="33"/>
      <c r="B8" s="33"/>
      <c r="C8" s="33"/>
      <c r="D8" s="33"/>
      <c r="E8" s="33"/>
      <c r="F8" s="33"/>
      <c r="G8" s="33"/>
      <c r="H8" s="33"/>
      <c r="I8" s="33"/>
    </row>
    <row r="9" spans="1:9" ht="75" customHeight="1">
      <c r="A9" s="391" t="s">
        <v>289</v>
      </c>
      <c r="B9" s="505"/>
      <c r="C9" s="582" t="s">
        <v>466</v>
      </c>
      <c r="D9" s="582"/>
      <c r="E9" s="582"/>
      <c r="F9" s="582"/>
      <c r="G9" s="582"/>
      <c r="H9" s="582"/>
      <c r="I9" s="582"/>
    </row>
    <row r="10" spans="1:9" ht="15">
      <c r="A10" s="94"/>
      <c r="B10" s="94"/>
      <c r="C10" s="171" t="s">
        <v>133</v>
      </c>
      <c r="D10" s="94"/>
      <c r="E10" s="94"/>
      <c r="F10" s="94"/>
      <c r="G10" s="94"/>
      <c r="H10" s="94"/>
      <c r="I10" s="94"/>
    </row>
    <row r="11" spans="1:9" ht="15">
      <c r="A11" s="94"/>
      <c r="B11" s="94"/>
      <c r="C11" s="171" t="s">
        <v>134</v>
      </c>
      <c r="D11" s="94"/>
      <c r="E11" s="94"/>
      <c r="F11" s="94"/>
      <c r="G11" s="94"/>
      <c r="H11" s="94"/>
      <c r="I11" s="94"/>
    </row>
    <row r="12" spans="1:9" ht="15">
      <c r="A12" s="94"/>
      <c r="B12" s="94"/>
      <c r="C12" s="171" t="s">
        <v>135</v>
      </c>
      <c r="D12" s="94"/>
      <c r="E12" s="94"/>
      <c r="F12" s="94"/>
      <c r="G12" s="94"/>
      <c r="H12" s="94"/>
      <c r="I12" s="94"/>
    </row>
    <row r="13" spans="1:9" ht="15">
      <c r="A13" s="94"/>
      <c r="B13" s="94"/>
      <c r="C13" s="171" t="s">
        <v>136</v>
      </c>
      <c r="D13" s="94"/>
      <c r="E13" s="94"/>
      <c r="F13" s="94"/>
      <c r="G13" s="94"/>
      <c r="H13" s="94"/>
      <c r="I13" s="94"/>
    </row>
    <row r="14" spans="1:9" ht="15">
      <c r="A14" s="94"/>
      <c r="B14" s="94"/>
      <c r="C14" s="94"/>
      <c r="D14" s="94"/>
      <c r="E14" s="94"/>
      <c r="F14" s="94"/>
      <c r="G14" s="94"/>
      <c r="H14" s="94"/>
      <c r="I14" s="94"/>
    </row>
    <row r="15" spans="1:9" ht="33.75" customHeight="1">
      <c r="A15" s="94"/>
      <c r="B15" s="94"/>
      <c r="C15" s="582" t="s">
        <v>467</v>
      </c>
      <c r="D15" s="582"/>
      <c r="E15" s="582"/>
      <c r="F15" s="582"/>
      <c r="G15" s="582"/>
      <c r="H15" s="582"/>
      <c r="I15" s="582"/>
    </row>
    <row r="16" spans="1:9" s="106" customFormat="1" ht="15">
      <c r="A16" s="90"/>
      <c r="B16" s="90"/>
      <c r="C16" s="94"/>
      <c r="D16" s="90"/>
      <c r="E16" s="90"/>
      <c r="F16" s="90"/>
      <c r="G16" s="90"/>
      <c r="H16" s="90"/>
      <c r="I16" s="90"/>
    </row>
    <row r="17" spans="1:10" s="106" customFormat="1" ht="31.5" customHeight="1">
      <c r="A17" s="578" t="s">
        <v>137</v>
      </c>
      <c r="B17" s="579"/>
      <c r="C17" s="579"/>
      <c r="D17" s="580"/>
      <c r="E17" s="405" t="s">
        <v>154</v>
      </c>
      <c r="F17" s="405" t="s">
        <v>150</v>
      </c>
      <c r="G17" s="405" t="s">
        <v>151</v>
      </c>
      <c r="H17" s="405" t="s">
        <v>152</v>
      </c>
      <c r="I17" s="406" t="s">
        <v>153</v>
      </c>
      <c r="J17" s="90"/>
    </row>
    <row r="18" spans="1:10" s="106" customFormat="1" ht="15">
      <c r="A18" s="581" t="s">
        <v>138</v>
      </c>
      <c r="B18" s="555"/>
      <c r="C18" s="555"/>
      <c r="D18" s="555"/>
      <c r="E18" s="555"/>
      <c r="F18" s="555"/>
      <c r="G18" s="555"/>
      <c r="H18" s="555"/>
      <c r="I18" s="556"/>
      <c r="J18" s="90"/>
    </row>
    <row r="19" spans="1:10" ht="21.75" customHeight="1">
      <c r="A19" s="118" t="s">
        <v>289</v>
      </c>
      <c r="B19" s="93"/>
      <c r="C19" s="93" t="s">
        <v>290</v>
      </c>
      <c r="D19" s="93"/>
      <c r="E19" s="173" t="s">
        <v>291</v>
      </c>
      <c r="F19" s="173" t="s">
        <v>292</v>
      </c>
      <c r="G19" s="173" t="s">
        <v>292</v>
      </c>
      <c r="H19" s="173" t="s">
        <v>292</v>
      </c>
      <c r="I19" s="173" t="s">
        <v>292</v>
      </c>
      <c r="J19" s="94"/>
    </row>
    <row r="20" spans="1:10" ht="15">
      <c r="A20" s="118"/>
      <c r="B20" s="93"/>
      <c r="C20" s="93" t="s">
        <v>166</v>
      </c>
      <c r="D20" s="93"/>
      <c r="E20" s="173"/>
      <c r="F20" s="173"/>
      <c r="G20" s="173"/>
      <c r="H20" s="173"/>
      <c r="I20" s="173"/>
      <c r="J20" s="94"/>
    </row>
    <row r="21" spans="1:10" ht="15">
      <c r="A21" s="449"/>
      <c r="B21" s="92"/>
      <c r="C21" s="92"/>
      <c r="D21" s="92" t="s">
        <v>167</v>
      </c>
      <c r="E21" s="488"/>
      <c r="F21" s="488"/>
      <c r="G21" s="488"/>
      <c r="H21" s="488"/>
      <c r="I21" s="488"/>
      <c r="J21" s="94"/>
    </row>
    <row r="22" spans="1:10" ht="15">
      <c r="A22" s="449"/>
      <c r="B22" s="92"/>
      <c r="C22" s="92"/>
      <c r="D22" s="92" t="s">
        <v>168</v>
      </c>
      <c r="E22" s="488"/>
      <c r="F22" s="488"/>
      <c r="G22" s="488"/>
      <c r="H22" s="488"/>
      <c r="I22" s="488"/>
      <c r="J22" s="94"/>
    </row>
    <row r="23" spans="1:10" ht="15">
      <c r="A23" s="449"/>
      <c r="B23" s="92"/>
      <c r="C23" s="92"/>
      <c r="D23" s="92" t="s">
        <v>169</v>
      </c>
      <c r="E23" s="488"/>
      <c r="F23" s="488"/>
      <c r="G23" s="488"/>
      <c r="H23" s="488"/>
      <c r="I23" s="488"/>
      <c r="J23" s="94"/>
    </row>
    <row r="24" spans="1:10" ht="15">
      <c r="A24" s="449"/>
      <c r="B24" s="92"/>
      <c r="C24" s="92"/>
      <c r="D24" s="92" t="s">
        <v>170</v>
      </c>
      <c r="E24" s="488"/>
      <c r="F24" s="488"/>
      <c r="G24" s="488"/>
      <c r="H24" s="488"/>
      <c r="I24" s="488"/>
      <c r="J24" s="94"/>
    </row>
    <row r="25" spans="1:10" ht="15">
      <c r="A25" s="449"/>
      <c r="B25" s="92"/>
      <c r="C25" s="92"/>
      <c r="D25" s="92" t="s">
        <v>171</v>
      </c>
      <c r="E25" s="488"/>
      <c r="F25" s="488"/>
      <c r="G25" s="488"/>
      <c r="H25" s="488"/>
      <c r="I25" s="488"/>
      <c r="J25" s="94"/>
    </row>
    <row r="26" spans="1:10" ht="15">
      <c r="A26" s="450"/>
      <c r="B26" s="93"/>
      <c r="C26" s="174"/>
      <c r="D26" s="92" t="s">
        <v>172</v>
      </c>
      <c r="E26" s="488"/>
      <c r="F26" s="488"/>
      <c r="G26" s="488"/>
      <c r="H26" s="488"/>
      <c r="I26" s="488"/>
      <c r="J26" s="94"/>
    </row>
    <row r="27" spans="1:10" ht="15">
      <c r="A27" s="449"/>
      <c r="B27" s="92"/>
      <c r="C27" s="175"/>
      <c r="D27" s="92" t="s">
        <v>173</v>
      </c>
      <c r="E27" s="488"/>
      <c r="F27" s="488"/>
      <c r="G27" s="488"/>
      <c r="H27" s="488"/>
      <c r="I27" s="488"/>
      <c r="J27" s="94"/>
    </row>
    <row r="28" spans="1:10" ht="15">
      <c r="A28" s="449"/>
      <c r="B28" s="92"/>
      <c r="C28" s="92"/>
      <c r="D28" s="92" t="s">
        <v>174</v>
      </c>
      <c r="E28" s="488"/>
      <c r="F28" s="488"/>
      <c r="G28" s="488"/>
      <c r="H28" s="488"/>
      <c r="I28" s="488"/>
      <c r="J28" s="94"/>
    </row>
    <row r="29" spans="1:10" ht="30.75">
      <c r="A29" s="449"/>
      <c r="B29" s="92"/>
      <c r="C29" s="92"/>
      <c r="D29" s="176" t="s">
        <v>175</v>
      </c>
      <c r="E29" s="488"/>
      <c r="F29" s="488"/>
      <c r="G29" s="488"/>
      <c r="H29" s="488"/>
      <c r="I29" s="488"/>
      <c r="J29" s="94"/>
    </row>
    <row r="30" spans="1:10" ht="15">
      <c r="A30" s="449"/>
      <c r="B30" s="92"/>
      <c r="C30" s="92"/>
      <c r="D30" s="92" t="s">
        <v>176</v>
      </c>
      <c r="E30" s="488"/>
      <c r="F30" s="488"/>
      <c r="G30" s="488"/>
      <c r="H30" s="488"/>
      <c r="I30" s="488"/>
      <c r="J30" s="94"/>
    </row>
    <row r="31" spans="1:10" ht="15">
      <c r="A31" s="449"/>
      <c r="B31" s="92"/>
      <c r="C31" s="92"/>
      <c r="D31" s="92" t="s">
        <v>177</v>
      </c>
      <c r="E31" s="489">
        <f>+SUM(E21:E30)</f>
        <v>0</v>
      </c>
      <c r="F31" s="489">
        <f>+SUM(F21:F30)</f>
        <v>0</v>
      </c>
      <c r="G31" s="489">
        <f>+SUM(G21:G30)</f>
        <v>0</v>
      </c>
      <c r="H31" s="489">
        <f>+SUM(H21:H30)</f>
        <v>0</v>
      </c>
      <c r="I31" s="489">
        <f>+SUM(I21:I30)</f>
        <v>0</v>
      </c>
      <c r="J31" s="94"/>
    </row>
    <row r="32" spans="1:10" ht="15">
      <c r="A32" s="449"/>
      <c r="B32" s="92"/>
      <c r="C32" s="175" t="s">
        <v>178</v>
      </c>
      <c r="D32" s="92"/>
      <c r="E32" s="490"/>
      <c r="F32" s="490"/>
      <c r="G32" s="490"/>
      <c r="H32" s="490"/>
      <c r="I32" s="490"/>
      <c r="J32" s="94"/>
    </row>
    <row r="33" spans="1:10" ht="30.75">
      <c r="A33" s="449"/>
      <c r="B33" s="92"/>
      <c r="C33" s="92"/>
      <c r="D33" s="451" t="s">
        <v>179</v>
      </c>
      <c r="E33" s="488"/>
      <c r="F33" s="488"/>
      <c r="G33" s="488"/>
      <c r="H33" s="488"/>
      <c r="I33" s="488"/>
      <c r="J33" s="94"/>
    </row>
    <row r="34" spans="1:10" ht="15">
      <c r="A34" s="449"/>
      <c r="B34" s="92"/>
      <c r="C34" s="92"/>
      <c r="D34" s="503" t="s">
        <v>180</v>
      </c>
      <c r="E34" s="488"/>
      <c r="F34" s="488"/>
      <c r="G34" s="488"/>
      <c r="H34" s="488"/>
      <c r="I34" s="488"/>
      <c r="J34" s="94"/>
    </row>
    <row r="35" spans="1:10" ht="15">
      <c r="A35" s="449"/>
      <c r="B35" s="92"/>
      <c r="C35" s="92"/>
      <c r="D35" s="176" t="s">
        <v>181</v>
      </c>
      <c r="E35" s="489">
        <f>+SUM(E33:E34)</f>
        <v>0</v>
      </c>
      <c r="F35" s="489">
        <f>+SUM(F33:F34)</f>
        <v>0</v>
      </c>
      <c r="G35" s="489">
        <f>+SUM(G33:G34)</f>
        <v>0</v>
      </c>
      <c r="H35" s="489">
        <f>+SUM(H33:H34)</f>
        <v>0</v>
      </c>
      <c r="I35" s="489">
        <f>+SUM(I33:I34)</f>
        <v>0</v>
      </c>
      <c r="J35" s="94"/>
    </row>
    <row r="36" spans="1:10" ht="15">
      <c r="A36" s="452"/>
      <c r="B36" s="115"/>
      <c r="C36" s="115" t="s">
        <v>182</v>
      </c>
      <c r="D36" s="115"/>
      <c r="E36" s="491">
        <f>+E35+E31</f>
        <v>0</v>
      </c>
      <c r="F36" s="491">
        <f>+F35+F31</f>
        <v>0</v>
      </c>
      <c r="G36" s="491">
        <f>+G35+G31</f>
        <v>0</v>
      </c>
      <c r="H36" s="491">
        <f>+H35+H31</f>
        <v>0</v>
      </c>
      <c r="I36" s="491">
        <f>+I35+I31</f>
        <v>0</v>
      </c>
      <c r="J36" s="94"/>
    </row>
    <row r="37" spans="1:10" ht="15">
      <c r="A37" s="453" t="s">
        <v>313</v>
      </c>
      <c r="B37" s="454"/>
      <c r="C37" s="454" t="s">
        <v>293</v>
      </c>
      <c r="D37" s="454"/>
      <c r="E37" s="492"/>
      <c r="F37" s="492"/>
      <c r="G37" s="492"/>
      <c r="H37" s="492"/>
      <c r="I37" s="492"/>
      <c r="J37" s="94"/>
    </row>
    <row r="38" spans="1:10" s="409" customFormat="1" ht="15">
      <c r="A38" s="455" t="s">
        <v>127</v>
      </c>
      <c r="B38" s="456"/>
      <c r="C38" s="456" t="s">
        <v>183</v>
      </c>
      <c r="D38" s="456"/>
      <c r="E38" s="493">
        <f>+E37+E36</f>
        <v>0</v>
      </c>
      <c r="F38" s="493">
        <f>+F37+F36</f>
        <v>0</v>
      </c>
      <c r="G38" s="493">
        <f>+G37+G36</f>
        <v>0</v>
      </c>
      <c r="H38" s="493">
        <f>+H37+H36</f>
        <v>0</v>
      </c>
      <c r="I38" s="493">
        <f>+I37+I36</f>
        <v>0</v>
      </c>
      <c r="J38" s="382"/>
    </row>
    <row r="39" spans="1:10" ht="15">
      <c r="A39" s="457" t="s">
        <v>128</v>
      </c>
      <c r="B39" s="10" t="s">
        <v>294</v>
      </c>
      <c r="C39" s="10" t="s">
        <v>139</v>
      </c>
      <c r="D39" s="10"/>
      <c r="E39" s="458"/>
      <c r="F39" s="11"/>
      <c r="G39" s="11"/>
      <c r="H39" s="11"/>
      <c r="I39" s="110"/>
      <c r="J39" s="94"/>
    </row>
    <row r="40" spans="1:10" ht="15">
      <c r="A40" s="459"/>
      <c r="B40" s="10"/>
      <c r="C40" s="10" t="s">
        <v>295</v>
      </c>
      <c r="D40" s="12" t="s">
        <v>296</v>
      </c>
      <c r="E40" s="178">
        <v>2697</v>
      </c>
      <c r="F40" s="11"/>
      <c r="G40" s="11"/>
      <c r="H40" s="11"/>
      <c r="I40" s="110"/>
      <c r="J40" s="94"/>
    </row>
    <row r="41" spans="1:10" ht="15">
      <c r="A41" s="459"/>
      <c r="B41" s="10"/>
      <c r="C41" s="10" t="s">
        <v>297</v>
      </c>
      <c r="D41" s="12" t="s">
        <v>298</v>
      </c>
      <c r="E41" s="178">
        <v>749</v>
      </c>
      <c r="F41" s="11"/>
      <c r="G41" s="11"/>
      <c r="H41" s="11"/>
      <c r="I41" s="110"/>
      <c r="J41" s="94"/>
    </row>
    <row r="42" spans="1:10" ht="15">
      <c r="A42" s="459"/>
      <c r="B42" s="10"/>
      <c r="C42" s="10" t="s">
        <v>299</v>
      </c>
      <c r="D42" s="12" t="s">
        <v>300</v>
      </c>
      <c r="E42" s="178">
        <v>1552</v>
      </c>
      <c r="F42" s="11"/>
      <c r="G42" s="11"/>
      <c r="H42" s="11"/>
      <c r="I42" s="110"/>
      <c r="J42" s="94"/>
    </row>
    <row r="43" spans="1:10" ht="15">
      <c r="A43" s="459"/>
      <c r="B43" s="10"/>
      <c r="C43" s="10" t="s">
        <v>301</v>
      </c>
      <c r="D43" s="12" t="s">
        <v>302</v>
      </c>
      <c r="E43" s="178">
        <v>71</v>
      </c>
      <c r="F43" s="11"/>
      <c r="G43" s="11"/>
      <c r="H43" s="11"/>
      <c r="I43" s="110"/>
      <c r="J43" s="94"/>
    </row>
    <row r="44" spans="1:10" ht="15">
      <c r="A44" s="459"/>
      <c r="B44" s="10"/>
      <c r="C44" s="10" t="s">
        <v>303</v>
      </c>
      <c r="D44" s="12" t="s">
        <v>304</v>
      </c>
      <c r="E44" s="178">
        <v>20</v>
      </c>
      <c r="F44" s="11"/>
      <c r="G44" s="11"/>
      <c r="H44" s="11"/>
      <c r="I44" s="110"/>
      <c r="J44" s="94"/>
    </row>
    <row r="45" spans="1:10" ht="15">
      <c r="A45" s="459"/>
      <c r="B45" s="10"/>
      <c r="C45" s="10" t="s">
        <v>305</v>
      </c>
      <c r="D45" s="13" t="s">
        <v>306</v>
      </c>
      <c r="E45" s="178">
        <v>7</v>
      </c>
      <c r="F45" s="11"/>
      <c r="G45" s="11"/>
      <c r="H45" s="11"/>
      <c r="I45" s="110"/>
      <c r="J45" s="94"/>
    </row>
    <row r="46" spans="1:10" ht="15">
      <c r="A46" s="459"/>
      <c r="B46" s="10"/>
      <c r="C46" s="10" t="s">
        <v>307</v>
      </c>
      <c r="D46" s="13" t="s">
        <v>308</v>
      </c>
      <c r="E46" s="178">
        <v>47</v>
      </c>
      <c r="F46" s="11"/>
      <c r="G46" s="11"/>
      <c r="H46" s="11"/>
      <c r="I46" s="110"/>
      <c r="J46" s="94"/>
    </row>
    <row r="47" spans="1:10" ht="15">
      <c r="A47" s="459"/>
      <c r="B47" s="10"/>
      <c r="C47" s="10" t="s">
        <v>309</v>
      </c>
      <c r="D47" s="14" t="s">
        <v>310</v>
      </c>
      <c r="E47" s="178">
        <f>+SUM(E40:E46)</f>
        <v>5143</v>
      </c>
      <c r="F47" s="11"/>
      <c r="G47" s="11"/>
      <c r="H47" s="11"/>
      <c r="I47" s="110"/>
      <c r="J47" s="94"/>
    </row>
    <row r="48" spans="1:10" ht="30.75" customHeight="1">
      <c r="A48" s="460"/>
      <c r="B48" s="461" t="s">
        <v>311</v>
      </c>
      <c r="C48" s="557" t="s">
        <v>140</v>
      </c>
      <c r="D48" s="554"/>
      <c r="E48" s="462">
        <v>29335</v>
      </c>
      <c r="F48" s="463"/>
      <c r="G48" s="464"/>
      <c r="H48" s="464"/>
      <c r="I48" s="465"/>
      <c r="J48" s="94"/>
    </row>
    <row r="49" spans="1:10" ht="51" customHeight="1" thickBot="1">
      <c r="A49" s="408" t="s">
        <v>129</v>
      </c>
      <c r="B49" s="576" t="s">
        <v>184</v>
      </c>
      <c r="C49" s="576"/>
      <c r="D49" s="577"/>
      <c r="E49" s="494">
        <f>(($E$47+$E$48)*E36+($E$48+$E$41*1/2+$E$43*2/3+$E$44*1/3+$E$46*1/4)*E37)*12</f>
        <v>0</v>
      </c>
      <c r="F49" s="494">
        <f>(($E$47+$E$48)*F36+($E$48+$E$41*1/2+$E$43*2/3+$E$44*1/3+$E$46*1/4)*F37)*12</f>
        <v>0</v>
      </c>
      <c r="G49" s="494">
        <f>(($E$47+$E$48)*G36+($E$48+$E$41*1/2+$E$43*2/3+$E$44*1/3+$E$46*1/4)*G37)*12</f>
        <v>0</v>
      </c>
      <c r="H49" s="494">
        <f>(($E$47+$E$48)*H36+($E$48+$E$41*1/2+$E$43*2/3+$E$44*1/3+$E$46*1/4)*H37)*12</f>
        <v>0</v>
      </c>
      <c r="I49" s="494">
        <f>(($E$47+$E$48)*I36+($E$48+$E$41*1/2+$E$43*2/3+$E$44*1/3+$E$46*1/4)*I37)*12</f>
        <v>0</v>
      </c>
      <c r="J49" s="94"/>
    </row>
    <row r="50" spans="1:10" ht="21.75" customHeight="1" thickTop="1">
      <c r="A50" s="466" t="s">
        <v>258</v>
      </c>
      <c r="B50" s="111" t="s">
        <v>312</v>
      </c>
      <c r="C50" s="111"/>
      <c r="D50" s="111"/>
      <c r="E50" s="495">
        <f>+E49</f>
        <v>0</v>
      </c>
      <c r="F50" s="495">
        <f>+F49+E50</f>
        <v>0</v>
      </c>
      <c r="G50" s="495">
        <f>+G49+F50</f>
        <v>0</v>
      </c>
      <c r="H50" s="495">
        <f>+H49+G50</f>
        <v>0</v>
      </c>
      <c r="I50" s="496">
        <f>+I49+H50</f>
        <v>0</v>
      </c>
      <c r="J50" s="94"/>
    </row>
    <row r="51" spans="1:10" ht="21.75" customHeight="1">
      <c r="A51" s="467" t="s">
        <v>259</v>
      </c>
      <c r="B51" s="468" t="s">
        <v>185</v>
      </c>
      <c r="C51" s="468"/>
      <c r="D51" s="468"/>
      <c r="E51" s="497"/>
      <c r="F51" s="498"/>
      <c r="G51" s="499"/>
      <c r="H51" s="500"/>
      <c r="I51" s="501"/>
      <c r="J51" s="94"/>
    </row>
    <row r="52" spans="1:10" ht="15">
      <c r="A52" s="10"/>
      <c r="B52" s="10"/>
      <c r="C52" s="10"/>
      <c r="D52" s="10"/>
      <c r="E52" s="177"/>
      <c r="F52" s="177"/>
      <c r="G52" s="177"/>
      <c r="H52" s="94"/>
      <c r="I52" s="94"/>
      <c r="J52" s="94"/>
    </row>
    <row r="53" spans="1:10" ht="19.5" customHeight="1">
      <c r="A53" s="94" t="s">
        <v>314</v>
      </c>
      <c r="B53" s="94"/>
      <c r="C53" s="94"/>
      <c r="E53" s="94"/>
      <c r="F53" s="94"/>
      <c r="G53" s="104"/>
      <c r="H53" s="94"/>
      <c r="I53" s="94"/>
      <c r="J53" s="94"/>
    </row>
    <row r="54" spans="1:10" ht="56.25" customHeight="1">
      <c r="A54" s="94"/>
      <c r="B54" s="505" t="s">
        <v>294</v>
      </c>
      <c r="C54" s="582" t="s">
        <v>324</v>
      </c>
      <c r="D54" s="582"/>
      <c r="E54" s="582"/>
      <c r="F54" s="582"/>
      <c r="G54" s="582"/>
      <c r="H54" s="582"/>
      <c r="I54" s="582"/>
      <c r="J54" s="94"/>
    </row>
    <row r="55" spans="1:10" ht="15">
      <c r="A55" s="94"/>
      <c r="B55" s="94" t="s">
        <v>311</v>
      </c>
      <c r="C55" s="582" t="s">
        <v>468</v>
      </c>
      <c r="D55" s="582"/>
      <c r="E55" s="582"/>
      <c r="F55" s="582"/>
      <c r="G55" s="582"/>
      <c r="H55" s="582"/>
      <c r="I55" s="582"/>
      <c r="J55" s="94"/>
    </row>
    <row r="56" spans="1:10" ht="15">
      <c r="A56" s="94"/>
      <c r="B56" s="94"/>
      <c r="C56" s="94"/>
      <c r="D56" s="94"/>
      <c r="E56" s="94"/>
      <c r="F56" s="94"/>
      <c r="G56" s="94"/>
      <c r="H56" s="94"/>
      <c r="I56" s="94"/>
      <c r="J56" s="94"/>
    </row>
    <row r="57" spans="1:7" s="151" customFormat="1" ht="18.75" customHeight="1" thickBot="1">
      <c r="A57" s="583">
        <f>+Offeror_Name</f>
        <v>0</v>
      </c>
      <c r="B57" s="583"/>
      <c r="C57" s="583"/>
      <c r="D57" s="583"/>
      <c r="E57" s="583"/>
      <c r="F57" s="583"/>
      <c r="G57" s="583"/>
    </row>
    <row r="58" spans="1:3" s="151" customFormat="1" ht="12.75">
      <c r="A58" s="6" t="s">
        <v>287</v>
      </c>
      <c r="B58" s="7"/>
      <c r="C58" s="8"/>
    </row>
    <row r="59" spans="1:7" s="151" customFormat="1" ht="21" customHeight="1" thickBot="1">
      <c r="A59" s="583"/>
      <c r="B59" s="583"/>
      <c r="C59" s="583"/>
      <c r="D59" s="583"/>
      <c r="E59" s="583"/>
      <c r="F59" s="507"/>
      <c r="G59" s="506"/>
    </row>
    <row r="60" spans="1:6" s="151" customFormat="1" ht="12.75">
      <c r="A60" s="6" t="s">
        <v>261</v>
      </c>
      <c r="B60" s="7"/>
      <c r="C60" s="8"/>
      <c r="F60" s="8" t="s">
        <v>263</v>
      </c>
    </row>
    <row r="61" ht="15"/>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sheetData>
  <sheetProtection password="A877" sheet="1" objects="1" scenarios="1"/>
  <mergeCells count="11">
    <mergeCell ref="C54:I54"/>
    <mergeCell ref="C55:I55"/>
    <mergeCell ref="A57:G57"/>
    <mergeCell ref="A59:E59"/>
    <mergeCell ref="B49:D49"/>
    <mergeCell ref="A17:D17"/>
    <mergeCell ref="A18:I18"/>
    <mergeCell ref="A7:I7"/>
    <mergeCell ref="C48:D48"/>
    <mergeCell ref="C9:I9"/>
    <mergeCell ref="C15:I15"/>
  </mergeCells>
  <conditionalFormatting sqref="E37:I37 E33:I34 E21:I30">
    <cfRule type="expression" priority="1" dxfId="0" stopIfTrue="1">
      <formula>ISBLANK(E21)</formula>
    </cfRule>
  </conditionalFormatting>
  <conditionalFormatting sqref="I51">
    <cfRule type="expression" priority="2" dxfId="0" stopIfTrue="1">
      <formula>ISBLANK($I$51)</formula>
    </cfRule>
  </conditionalFormatting>
  <conditionalFormatting sqref="F59">
    <cfRule type="expression" priority="3" dxfId="0" stopIfTrue="1">
      <formula>ISBLANK(F59)</formula>
    </cfRule>
  </conditionalFormatting>
  <printOptions/>
  <pageMargins left="0.75" right="0.75" top="0.75" bottom="0.75" header="0.5" footer="0.5"/>
  <pageSetup fitToHeight="3" fitToWidth="1" horizontalDpi="600" verticalDpi="600" orientation="portrait" scale="57" r:id="rId2"/>
  <headerFooter alignWithMargins="0">
    <oddFooter>&amp;C&amp;9Page &amp;P&amp;R&amp;9&amp;A</oddFooter>
  </headerFooter>
  <rowBreaks count="1" manualBreakCount="1">
    <brk id="47" max="9" man="1"/>
  </rowBreaks>
  <legacyDrawing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4:K69"/>
  <sheetViews>
    <sheetView showGridLines="0" workbookViewId="0" topLeftCell="A1">
      <selection activeCell="D6" sqref="D6"/>
    </sheetView>
  </sheetViews>
  <sheetFormatPr defaultColWidth="9.140625" defaultRowHeight="12.75" zeroHeight="1"/>
  <cols>
    <col min="1" max="1" width="3.140625" style="183" customWidth="1"/>
    <col min="2" max="2" width="3.8515625" style="183" bestFit="1" customWidth="1"/>
    <col min="3" max="3" width="3.140625" style="183" customWidth="1"/>
    <col min="4" max="4" width="41.421875" style="183" customWidth="1"/>
    <col min="5" max="10" width="13.7109375" style="183" customWidth="1"/>
    <col min="11" max="11" width="0.71875" style="183" customWidth="1"/>
    <col min="12" max="16384" width="10.00390625" style="107" hidden="1" customWidth="1"/>
  </cols>
  <sheetData>
    <row r="1" s="314" customFormat="1" ht="12" customHeight="1"/>
    <row r="2" s="314" customFormat="1" ht="32.25" customHeight="1"/>
    <row r="3" s="315" customFormat="1" ht="12" customHeight="1"/>
    <row r="4" spans="1:11" ht="20.25">
      <c r="A4" s="63" t="s">
        <v>83</v>
      </c>
      <c r="B4" s="107"/>
      <c r="C4" s="107"/>
      <c r="D4" s="107"/>
      <c r="E4" s="107"/>
      <c r="F4" s="107"/>
      <c r="G4" s="107"/>
      <c r="H4" s="107"/>
      <c r="I4" s="107"/>
      <c r="J4" s="94"/>
      <c r="K4" s="107"/>
    </row>
    <row r="5" spans="1:10" s="316" customFormat="1" ht="17.25">
      <c r="A5" s="303" t="s">
        <v>88</v>
      </c>
      <c r="J5" s="317"/>
    </row>
    <row r="6" spans="1:10" s="69" customFormat="1" ht="22.5">
      <c r="A6" s="30"/>
      <c r="B6" s="30"/>
      <c r="C6" s="30"/>
      <c r="D6" s="30"/>
      <c r="E6" s="30"/>
      <c r="F6" s="30"/>
      <c r="G6" s="30"/>
      <c r="H6" s="30"/>
      <c r="I6" s="30"/>
      <c r="J6" s="29"/>
    </row>
    <row r="7" spans="1:11" s="69" customFormat="1" ht="22.5">
      <c r="A7" s="562" t="str">
        <f>+RFP_no</f>
        <v>Solicitation No. F10B8200015</v>
      </c>
      <c r="B7" s="562"/>
      <c r="C7" s="562"/>
      <c r="D7" s="562"/>
      <c r="E7" s="562"/>
      <c r="F7" s="562"/>
      <c r="G7" s="562"/>
      <c r="H7" s="562"/>
      <c r="I7" s="562"/>
      <c r="J7" s="562"/>
      <c r="K7" s="370"/>
    </row>
    <row r="8" spans="1:10" s="70" customFormat="1" ht="17.25">
      <c r="A8" s="33"/>
      <c r="B8" s="33"/>
      <c r="C8" s="33"/>
      <c r="D8" s="33"/>
      <c r="E8" s="33"/>
      <c r="F8" s="33"/>
      <c r="G8" s="33"/>
      <c r="H8" s="33"/>
      <c r="I8" s="33"/>
      <c r="J8" s="32"/>
    </row>
    <row r="9" spans="1:11" ht="36" customHeight="1">
      <c r="A9" s="391" t="s">
        <v>289</v>
      </c>
      <c r="B9" s="588" t="s">
        <v>22</v>
      </c>
      <c r="C9" s="588"/>
      <c r="D9" s="588"/>
      <c r="E9" s="588"/>
      <c r="F9" s="588"/>
      <c r="G9" s="588"/>
      <c r="H9" s="588"/>
      <c r="I9" s="588"/>
      <c r="J9" s="94"/>
      <c r="K9" s="107"/>
    </row>
    <row r="10" spans="1:9" s="106" customFormat="1" ht="35.25" customHeight="1">
      <c r="A10" s="584" t="s">
        <v>200</v>
      </c>
      <c r="B10" s="585"/>
      <c r="C10" s="585"/>
      <c r="D10" s="586"/>
      <c r="E10" s="443" t="str">
        <f>+'P-4 Admin and NAF'!E17</f>
        <v>Contract Year 1</v>
      </c>
      <c r="F10" s="443" t="str">
        <f>+'P-4 Admin and NAF'!F17</f>
        <v>Contract Year 2</v>
      </c>
      <c r="G10" s="443" t="str">
        <f>+'P-4 Admin and NAF'!G17</f>
        <v>Contract Year 3</v>
      </c>
      <c r="H10" s="443" t="str">
        <f>+'P-4 Admin and NAF'!H17</f>
        <v>Contract Year 4</v>
      </c>
      <c r="I10" s="442" t="str">
        <f>+'P-4 Admin and NAF'!I17</f>
        <v>Contract Year 5</v>
      </c>
    </row>
    <row r="11" spans="1:9" s="106" customFormat="1" ht="18.75" customHeight="1">
      <c r="A11" s="473" t="s">
        <v>23</v>
      </c>
      <c r="B11" s="471"/>
      <c r="C11" s="471"/>
      <c r="D11" s="471"/>
      <c r="E11" s="474"/>
      <c r="F11" s="474"/>
      <c r="G11" s="474"/>
      <c r="H11" s="474"/>
      <c r="I11" s="472"/>
    </row>
    <row r="12" spans="1:11" ht="16.5" customHeight="1">
      <c r="A12" s="172"/>
      <c r="B12" s="93" t="s">
        <v>201</v>
      </c>
      <c r="C12" s="93" t="s">
        <v>317</v>
      </c>
      <c r="D12" s="93"/>
      <c r="E12" s="508"/>
      <c r="F12" s="508"/>
      <c r="G12" s="508"/>
      <c r="H12" s="508"/>
      <c r="I12" s="508"/>
      <c r="J12" s="94"/>
      <c r="K12" s="107"/>
    </row>
    <row r="13" spans="1:11" ht="16.5" customHeight="1">
      <c r="A13" s="112"/>
      <c r="B13" s="92" t="s">
        <v>202</v>
      </c>
      <c r="C13" s="92" t="s">
        <v>318</v>
      </c>
      <c r="D13" s="92"/>
      <c r="E13" s="508"/>
      <c r="F13" s="508"/>
      <c r="G13" s="508"/>
      <c r="H13" s="508"/>
      <c r="I13" s="508"/>
      <c r="J13" s="94"/>
      <c r="K13" s="107"/>
    </row>
    <row r="14" spans="1:11" ht="16.5" customHeight="1">
      <c r="A14" s="469"/>
      <c r="B14" s="470" t="s">
        <v>203</v>
      </c>
      <c r="C14" s="470" t="s">
        <v>319</v>
      </c>
      <c r="D14" s="470"/>
      <c r="E14" s="508"/>
      <c r="F14" s="508"/>
      <c r="G14" s="508"/>
      <c r="H14" s="508"/>
      <c r="I14" s="508"/>
      <c r="J14" s="94"/>
      <c r="K14" s="107"/>
    </row>
    <row r="15" spans="1:11" ht="15">
      <c r="A15" s="473" t="s">
        <v>4</v>
      </c>
      <c r="B15" s="471"/>
      <c r="C15" s="471"/>
      <c r="D15" s="471"/>
      <c r="E15" s="474"/>
      <c r="F15" s="474"/>
      <c r="G15" s="474"/>
      <c r="H15" s="474"/>
      <c r="I15" s="472"/>
      <c r="J15" s="94"/>
      <c r="K15" s="107"/>
    </row>
    <row r="16" spans="1:11" ht="16.5" customHeight="1">
      <c r="A16" s="172"/>
      <c r="B16" s="93" t="s">
        <v>204</v>
      </c>
      <c r="C16" s="93" t="s">
        <v>296</v>
      </c>
      <c r="D16" s="93"/>
      <c r="E16" s="509"/>
      <c r="F16" s="509"/>
      <c r="G16" s="509"/>
      <c r="H16" s="509"/>
      <c r="I16" s="509"/>
      <c r="J16" s="94"/>
      <c r="K16" s="107"/>
    </row>
    <row r="17" spans="1:11" ht="16.5" customHeight="1">
      <c r="A17" s="112"/>
      <c r="B17" s="92" t="s">
        <v>205</v>
      </c>
      <c r="C17" s="92" t="s">
        <v>298</v>
      </c>
      <c r="D17" s="92"/>
      <c r="E17" s="508"/>
      <c r="F17" s="508"/>
      <c r="G17" s="508"/>
      <c r="H17" s="508"/>
      <c r="I17" s="508"/>
      <c r="J17" s="94"/>
      <c r="K17" s="107"/>
    </row>
    <row r="18" spans="1:11" ht="16.5" customHeight="1">
      <c r="A18" s="112"/>
      <c r="B18" s="92" t="s">
        <v>206</v>
      </c>
      <c r="C18" s="92" t="s">
        <v>300</v>
      </c>
      <c r="D18" s="92"/>
      <c r="E18" s="508"/>
      <c r="F18" s="508"/>
      <c r="G18" s="508"/>
      <c r="H18" s="508"/>
      <c r="I18" s="508"/>
      <c r="J18" s="94"/>
      <c r="K18" s="107"/>
    </row>
    <row r="19" spans="1:11" ht="16.5" customHeight="1">
      <c r="A19" s="112"/>
      <c r="B19" s="92" t="s">
        <v>207</v>
      </c>
      <c r="C19" s="92" t="s">
        <v>302</v>
      </c>
      <c r="D19" s="92"/>
      <c r="E19" s="508"/>
      <c r="F19" s="508"/>
      <c r="G19" s="508"/>
      <c r="H19" s="508"/>
      <c r="I19" s="508"/>
      <c r="J19" s="94"/>
      <c r="K19" s="107"/>
    </row>
    <row r="20" spans="1:11" ht="16.5" customHeight="1">
      <c r="A20" s="112"/>
      <c r="B20" s="92" t="s">
        <v>208</v>
      </c>
      <c r="C20" s="92" t="s">
        <v>304</v>
      </c>
      <c r="D20" s="92"/>
      <c r="E20" s="508"/>
      <c r="F20" s="508"/>
      <c r="G20" s="508"/>
      <c r="H20" s="508"/>
      <c r="I20" s="508"/>
      <c r="J20" s="94"/>
      <c r="K20" s="107"/>
    </row>
    <row r="21" spans="1:11" ht="16.5" customHeight="1">
      <c r="A21" s="112"/>
      <c r="B21" s="92" t="s">
        <v>209</v>
      </c>
      <c r="C21" s="92" t="s">
        <v>306</v>
      </c>
      <c r="D21" s="176"/>
      <c r="E21" s="508"/>
      <c r="F21" s="508"/>
      <c r="G21" s="508"/>
      <c r="H21" s="508"/>
      <c r="I21" s="508"/>
      <c r="J21" s="94"/>
      <c r="K21" s="107"/>
    </row>
    <row r="22" spans="1:11" ht="16.5" customHeight="1">
      <c r="A22" s="113"/>
      <c r="B22" s="115" t="s">
        <v>210</v>
      </c>
      <c r="C22" s="115" t="s">
        <v>308</v>
      </c>
      <c r="D22" s="179"/>
      <c r="E22" s="510"/>
      <c r="F22" s="510"/>
      <c r="G22" s="510"/>
      <c r="H22" s="510"/>
      <c r="I22" s="510"/>
      <c r="J22" s="94"/>
      <c r="K22" s="107"/>
    </row>
    <row r="23" spans="1:11" ht="16.5" customHeight="1">
      <c r="A23" s="10"/>
      <c r="B23" s="10"/>
      <c r="C23" s="10"/>
      <c r="D23" s="14"/>
      <c r="E23" s="180"/>
      <c r="F23" s="180"/>
      <c r="G23" s="180"/>
      <c r="H23" s="180"/>
      <c r="I23" s="180"/>
      <c r="J23" s="94"/>
      <c r="K23" s="107"/>
    </row>
    <row r="24" spans="1:11" ht="26.25" customHeight="1">
      <c r="A24" s="381" t="s">
        <v>313</v>
      </c>
      <c r="B24" s="382" t="s">
        <v>211</v>
      </c>
      <c r="C24" s="382"/>
      <c r="D24" s="94"/>
      <c r="E24" s="94"/>
      <c r="F24" s="94"/>
      <c r="G24" s="94"/>
      <c r="H24" s="94"/>
      <c r="I24" s="94"/>
      <c r="J24" s="94"/>
      <c r="K24" s="107"/>
    </row>
    <row r="25" spans="1:11" ht="15" hidden="1">
      <c r="A25" s="94"/>
      <c r="B25" s="94"/>
      <c r="C25" s="94" t="s">
        <v>212</v>
      </c>
      <c r="D25" s="181" t="s">
        <v>213</v>
      </c>
      <c r="E25" s="94"/>
      <c r="F25" s="94"/>
      <c r="G25" s="94"/>
      <c r="H25" s="94"/>
      <c r="I25" s="94"/>
      <c r="J25" s="94"/>
      <c r="K25" s="107"/>
    </row>
    <row r="26" spans="1:11" ht="15" hidden="1">
      <c r="A26" s="94"/>
      <c r="B26" s="94"/>
      <c r="C26" s="94"/>
      <c r="D26" s="181" t="s">
        <v>214</v>
      </c>
      <c r="E26" s="94"/>
      <c r="F26" s="94"/>
      <c r="G26" s="94"/>
      <c r="H26" s="94"/>
      <c r="I26" s="94"/>
      <c r="J26" s="94"/>
      <c r="K26" s="107"/>
    </row>
    <row r="27" spans="1:11" ht="15" hidden="1">
      <c r="A27" s="94"/>
      <c r="B27" s="94"/>
      <c r="C27" s="94" t="s">
        <v>215</v>
      </c>
      <c r="D27" s="181" t="s">
        <v>216</v>
      </c>
      <c r="E27" s="94"/>
      <c r="F27" s="94"/>
      <c r="G27" s="94"/>
      <c r="H27" s="94"/>
      <c r="I27" s="94"/>
      <c r="J27" s="94"/>
      <c r="K27" s="107"/>
    </row>
    <row r="28" spans="1:11" ht="15" hidden="1">
      <c r="A28" s="94"/>
      <c r="B28" s="94"/>
      <c r="C28" s="94" t="s">
        <v>217</v>
      </c>
      <c r="D28" s="181" t="s">
        <v>218</v>
      </c>
      <c r="E28" s="94"/>
      <c r="F28" s="94"/>
      <c r="G28" s="94"/>
      <c r="H28" s="94"/>
      <c r="I28" s="94"/>
      <c r="J28" s="94"/>
      <c r="K28" s="107"/>
    </row>
    <row r="29" spans="1:11" ht="15" hidden="1">
      <c r="A29" s="94"/>
      <c r="B29" s="94"/>
      <c r="C29" s="94" t="s">
        <v>219</v>
      </c>
      <c r="D29" s="181" t="s">
        <v>220</v>
      </c>
      <c r="E29" s="94"/>
      <c r="F29" s="94"/>
      <c r="G29" s="94"/>
      <c r="H29" s="94"/>
      <c r="I29" s="94"/>
      <c r="J29" s="94"/>
      <c r="K29" s="107"/>
    </row>
    <row r="30" spans="1:10" s="106" customFormat="1" ht="17.25" customHeight="1" hidden="1">
      <c r="A30" s="90"/>
      <c r="B30" s="90"/>
      <c r="C30" s="90"/>
      <c r="D30" s="181" t="s">
        <v>221</v>
      </c>
      <c r="E30" s="90"/>
      <c r="F30" s="90"/>
      <c r="G30" s="90"/>
      <c r="H30" s="90"/>
      <c r="I30" s="90"/>
      <c r="J30" s="90"/>
    </row>
    <row r="31" spans="1:10" s="106" customFormat="1" ht="48" customHeight="1">
      <c r="A31" s="584" t="s">
        <v>222</v>
      </c>
      <c r="B31" s="585"/>
      <c r="C31" s="585"/>
      <c r="D31" s="586"/>
      <c r="E31" s="442" t="s">
        <v>223</v>
      </c>
      <c r="F31" s="443" t="str">
        <f>+E10</f>
        <v>Contract Year 1</v>
      </c>
      <c r="G31" s="443" t="str">
        <f>+F10</f>
        <v>Contract Year 2</v>
      </c>
      <c r="H31" s="443" t="str">
        <f>+G10</f>
        <v>Contract Year 3</v>
      </c>
      <c r="I31" s="443" t="str">
        <f>+H10</f>
        <v>Contract Year 4</v>
      </c>
      <c r="J31" s="442" t="str">
        <f>+I10</f>
        <v>Contract Year 5</v>
      </c>
    </row>
    <row r="32" spans="1:10" s="106" customFormat="1" ht="15">
      <c r="A32" s="473" t="s">
        <v>23</v>
      </c>
      <c r="B32" s="471"/>
      <c r="C32" s="471"/>
      <c r="D32" s="471"/>
      <c r="E32" s="474"/>
      <c r="F32" s="474"/>
      <c r="G32" s="474"/>
      <c r="H32" s="474"/>
      <c r="I32" s="474"/>
      <c r="J32" s="472"/>
    </row>
    <row r="33" spans="1:11" ht="16.5" customHeight="1">
      <c r="A33" s="172"/>
      <c r="B33" s="119" t="s">
        <v>289</v>
      </c>
      <c r="C33" s="93" t="s">
        <v>317</v>
      </c>
      <c r="D33" s="93"/>
      <c r="E33" s="185">
        <v>10884</v>
      </c>
      <c r="F33" s="513">
        <f aca="true" t="shared" si="0" ref="F33:J35">+$E33*E12</f>
        <v>0</v>
      </c>
      <c r="G33" s="513">
        <f t="shared" si="0"/>
        <v>0</v>
      </c>
      <c r="H33" s="513">
        <f t="shared" si="0"/>
        <v>0</v>
      </c>
      <c r="I33" s="513">
        <f t="shared" si="0"/>
        <v>0</v>
      </c>
      <c r="J33" s="513">
        <f t="shared" si="0"/>
        <v>0</v>
      </c>
      <c r="K33" s="107"/>
    </row>
    <row r="34" spans="1:11" ht="16.5" customHeight="1">
      <c r="A34" s="112"/>
      <c r="B34" s="91" t="s">
        <v>313</v>
      </c>
      <c r="C34" s="92" t="s">
        <v>318</v>
      </c>
      <c r="D34" s="92"/>
      <c r="E34" s="184">
        <f>2110+6407</f>
        <v>8517</v>
      </c>
      <c r="F34" s="514">
        <f t="shared" si="0"/>
        <v>0</v>
      </c>
      <c r="G34" s="514">
        <f t="shared" si="0"/>
        <v>0</v>
      </c>
      <c r="H34" s="514">
        <f t="shared" si="0"/>
        <v>0</v>
      </c>
      <c r="I34" s="514">
        <f t="shared" si="0"/>
        <v>0</v>
      </c>
      <c r="J34" s="514">
        <f t="shared" si="0"/>
        <v>0</v>
      </c>
      <c r="K34" s="107"/>
    </row>
    <row r="35" spans="1:11" ht="16.5" customHeight="1">
      <c r="A35" s="112"/>
      <c r="B35" s="91" t="s">
        <v>127</v>
      </c>
      <c r="C35" s="92" t="s">
        <v>319</v>
      </c>
      <c r="D35" s="92"/>
      <c r="E35" s="185">
        <v>9934</v>
      </c>
      <c r="F35" s="514">
        <f t="shared" si="0"/>
        <v>0</v>
      </c>
      <c r="G35" s="514">
        <f t="shared" si="0"/>
        <v>0</v>
      </c>
      <c r="H35" s="514">
        <f t="shared" si="0"/>
        <v>0</v>
      </c>
      <c r="I35" s="514">
        <f t="shared" si="0"/>
        <v>0</v>
      </c>
      <c r="J35" s="514">
        <f t="shared" si="0"/>
        <v>0</v>
      </c>
      <c r="K35" s="107"/>
    </row>
    <row r="36" spans="1:11" ht="16.5" customHeight="1">
      <c r="A36" s="473" t="s">
        <v>4</v>
      </c>
      <c r="B36" s="471"/>
      <c r="C36" s="471"/>
      <c r="D36" s="471"/>
      <c r="E36" s="474"/>
      <c r="F36" s="519"/>
      <c r="G36" s="519"/>
      <c r="H36" s="519"/>
      <c r="I36" s="519"/>
      <c r="J36" s="515"/>
      <c r="K36" s="107"/>
    </row>
    <row r="37" spans="1:11" ht="16.5" customHeight="1">
      <c r="A37" s="112"/>
      <c r="B37" s="91" t="s">
        <v>128</v>
      </c>
      <c r="C37" s="92" t="s">
        <v>296</v>
      </c>
      <c r="D37" s="92"/>
      <c r="E37" s="185">
        <v>2697</v>
      </c>
      <c r="F37" s="514">
        <f aca="true" t="shared" si="1" ref="F37:J43">+$E37*E16</f>
        <v>0</v>
      </c>
      <c r="G37" s="514">
        <f t="shared" si="1"/>
        <v>0</v>
      </c>
      <c r="H37" s="514">
        <f t="shared" si="1"/>
        <v>0</v>
      </c>
      <c r="I37" s="514">
        <f t="shared" si="1"/>
        <v>0</v>
      </c>
      <c r="J37" s="514">
        <f t="shared" si="1"/>
        <v>0</v>
      </c>
      <c r="K37" s="107"/>
    </row>
    <row r="38" spans="1:11" ht="16.5" customHeight="1">
      <c r="A38" s="112"/>
      <c r="B38" s="91" t="s">
        <v>129</v>
      </c>
      <c r="C38" s="92" t="s">
        <v>298</v>
      </c>
      <c r="D38" s="92"/>
      <c r="E38" s="185">
        <v>749</v>
      </c>
      <c r="F38" s="514">
        <f t="shared" si="1"/>
        <v>0</v>
      </c>
      <c r="G38" s="514">
        <f t="shared" si="1"/>
        <v>0</v>
      </c>
      <c r="H38" s="514">
        <f t="shared" si="1"/>
        <v>0</v>
      </c>
      <c r="I38" s="514">
        <f t="shared" si="1"/>
        <v>0</v>
      </c>
      <c r="J38" s="514">
        <f t="shared" si="1"/>
        <v>0</v>
      </c>
      <c r="K38" s="107"/>
    </row>
    <row r="39" spans="1:11" ht="16.5" customHeight="1">
      <c r="A39" s="112"/>
      <c r="B39" s="91" t="s">
        <v>258</v>
      </c>
      <c r="C39" s="92" t="s">
        <v>300</v>
      </c>
      <c r="D39" s="92"/>
      <c r="E39" s="185">
        <v>1552</v>
      </c>
      <c r="F39" s="514">
        <f t="shared" si="1"/>
        <v>0</v>
      </c>
      <c r="G39" s="514">
        <f t="shared" si="1"/>
        <v>0</v>
      </c>
      <c r="H39" s="514">
        <f t="shared" si="1"/>
        <v>0</v>
      </c>
      <c r="I39" s="514">
        <f t="shared" si="1"/>
        <v>0</v>
      </c>
      <c r="J39" s="514">
        <f t="shared" si="1"/>
        <v>0</v>
      </c>
      <c r="K39" s="107"/>
    </row>
    <row r="40" spans="1:11" ht="16.5" customHeight="1">
      <c r="A40" s="112"/>
      <c r="B40" s="91" t="s">
        <v>259</v>
      </c>
      <c r="C40" s="92" t="s">
        <v>302</v>
      </c>
      <c r="D40" s="92"/>
      <c r="E40" s="185">
        <v>71</v>
      </c>
      <c r="F40" s="514">
        <f t="shared" si="1"/>
        <v>0</v>
      </c>
      <c r="G40" s="514">
        <f t="shared" si="1"/>
        <v>0</v>
      </c>
      <c r="H40" s="514">
        <f t="shared" si="1"/>
        <v>0</v>
      </c>
      <c r="I40" s="514">
        <f t="shared" si="1"/>
        <v>0</v>
      </c>
      <c r="J40" s="514">
        <f t="shared" si="1"/>
        <v>0</v>
      </c>
      <c r="K40" s="107"/>
    </row>
    <row r="41" spans="1:11" ht="16.5" customHeight="1">
      <c r="A41" s="112"/>
      <c r="B41" s="91" t="s">
        <v>224</v>
      </c>
      <c r="C41" s="92" t="s">
        <v>304</v>
      </c>
      <c r="D41" s="92"/>
      <c r="E41" s="185">
        <v>20</v>
      </c>
      <c r="F41" s="514">
        <f t="shared" si="1"/>
        <v>0</v>
      </c>
      <c r="G41" s="514">
        <f t="shared" si="1"/>
        <v>0</v>
      </c>
      <c r="H41" s="514">
        <f t="shared" si="1"/>
        <v>0</v>
      </c>
      <c r="I41" s="514">
        <f t="shared" si="1"/>
        <v>0</v>
      </c>
      <c r="J41" s="514">
        <f t="shared" si="1"/>
        <v>0</v>
      </c>
      <c r="K41" s="107"/>
    </row>
    <row r="42" spans="1:11" ht="16.5" customHeight="1">
      <c r="A42" s="112"/>
      <c r="B42" s="91" t="s">
        <v>225</v>
      </c>
      <c r="C42" s="92" t="s">
        <v>306</v>
      </c>
      <c r="D42" s="95"/>
      <c r="E42" s="185">
        <v>7</v>
      </c>
      <c r="F42" s="514">
        <f t="shared" si="1"/>
        <v>0</v>
      </c>
      <c r="G42" s="514">
        <f t="shared" si="1"/>
        <v>0</v>
      </c>
      <c r="H42" s="514">
        <f t="shared" si="1"/>
        <v>0</v>
      </c>
      <c r="I42" s="514">
        <f t="shared" si="1"/>
        <v>0</v>
      </c>
      <c r="J42" s="514">
        <f t="shared" si="1"/>
        <v>0</v>
      </c>
      <c r="K42" s="107"/>
    </row>
    <row r="43" spans="1:11" ht="16.5" customHeight="1" thickBot="1">
      <c r="A43" s="121"/>
      <c r="B43" s="100" t="s">
        <v>226</v>
      </c>
      <c r="C43" s="101" t="s">
        <v>308</v>
      </c>
      <c r="D43" s="122"/>
      <c r="E43" s="186">
        <v>47</v>
      </c>
      <c r="F43" s="516">
        <f t="shared" si="1"/>
        <v>0</v>
      </c>
      <c r="G43" s="516">
        <f t="shared" si="1"/>
        <v>0</v>
      </c>
      <c r="H43" s="516">
        <f t="shared" si="1"/>
        <v>0</v>
      </c>
      <c r="I43" s="516">
        <f t="shared" si="1"/>
        <v>0</v>
      </c>
      <c r="J43" s="516">
        <f t="shared" si="1"/>
        <v>0</v>
      </c>
      <c r="K43" s="107"/>
    </row>
    <row r="44" spans="1:11" ht="16.5" customHeight="1" thickTop="1">
      <c r="A44" s="118"/>
      <c r="B44" s="119" t="s">
        <v>227</v>
      </c>
      <c r="C44" s="93" t="s">
        <v>228</v>
      </c>
      <c r="D44" s="120"/>
      <c r="E44" s="96">
        <f aca="true" t="shared" si="2" ref="E44:J44">SUM(E33:E43)</f>
        <v>34478</v>
      </c>
      <c r="F44" s="520">
        <f t="shared" si="2"/>
        <v>0</v>
      </c>
      <c r="G44" s="520">
        <f t="shared" si="2"/>
        <v>0</v>
      </c>
      <c r="H44" s="520">
        <f t="shared" si="2"/>
        <v>0</v>
      </c>
      <c r="I44" s="520">
        <f t="shared" si="2"/>
        <v>0</v>
      </c>
      <c r="J44" s="517">
        <f t="shared" si="2"/>
        <v>0</v>
      </c>
      <c r="K44" s="107"/>
    </row>
    <row r="45" spans="1:11" ht="16.5" customHeight="1">
      <c r="A45" s="112"/>
      <c r="B45" s="91" t="s">
        <v>229</v>
      </c>
      <c r="C45" s="92" t="s">
        <v>230</v>
      </c>
      <c r="D45" s="97"/>
      <c r="E45" s="98"/>
      <c r="F45" s="521">
        <f>+F44*12</f>
        <v>0</v>
      </c>
      <c r="G45" s="521">
        <f>+G44*12</f>
        <v>0</v>
      </c>
      <c r="H45" s="521">
        <f>+H44*12</f>
        <v>0</v>
      </c>
      <c r="I45" s="521">
        <f>+I44*12</f>
        <v>0</v>
      </c>
      <c r="J45" s="518">
        <f>+J44*12</f>
        <v>0</v>
      </c>
      <c r="K45" s="107"/>
    </row>
    <row r="46" spans="1:11" ht="16.5" customHeight="1">
      <c r="A46" s="112"/>
      <c r="B46" s="91" t="s">
        <v>231</v>
      </c>
      <c r="C46" s="92" t="s">
        <v>232</v>
      </c>
      <c r="D46" s="97"/>
      <c r="E46" s="99"/>
      <c r="F46" s="440">
        <f>+F45</f>
        <v>0</v>
      </c>
      <c r="G46" s="440">
        <f>+G45+F46</f>
        <v>0</v>
      </c>
      <c r="H46" s="440">
        <f>+H45+G46</f>
        <v>0</v>
      </c>
      <c r="I46" s="440">
        <f>+I45+H46</f>
        <v>0</v>
      </c>
      <c r="J46" s="514">
        <f>+J45+I46</f>
        <v>0</v>
      </c>
      <c r="K46" s="107"/>
    </row>
    <row r="47" spans="1:11" ht="16.5" customHeight="1">
      <c r="A47" s="113"/>
      <c r="B47" s="114" t="s">
        <v>233</v>
      </c>
      <c r="C47" s="115" t="s">
        <v>234</v>
      </c>
      <c r="D47" s="116"/>
      <c r="E47" s="117"/>
      <c r="F47" s="511">
        <f>+F44/$E$44</f>
        <v>0</v>
      </c>
      <c r="G47" s="511">
        <f>+G44/$E$44</f>
        <v>0</v>
      </c>
      <c r="H47" s="511">
        <f>+H44/$E$44</f>
        <v>0</v>
      </c>
      <c r="I47" s="511">
        <f>+I44/$E$44</f>
        <v>0</v>
      </c>
      <c r="J47" s="512">
        <f>+J44/$E$44</f>
        <v>0</v>
      </c>
      <c r="K47" s="107"/>
    </row>
    <row r="48" spans="1:11" ht="16.5" customHeight="1">
      <c r="A48" s="10"/>
      <c r="B48" s="182"/>
      <c r="C48" s="10"/>
      <c r="D48" s="10"/>
      <c r="E48" s="10"/>
      <c r="F48" s="177"/>
      <c r="G48" s="177"/>
      <c r="H48" s="177"/>
      <c r="I48" s="10"/>
      <c r="J48" s="10"/>
      <c r="K48" s="107"/>
    </row>
    <row r="49" spans="1:11" ht="15">
      <c r="A49" s="587" t="s">
        <v>445</v>
      </c>
      <c r="B49" s="587"/>
      <c r="C49" s="587"/>
      <c r="D49" s="587"/>
      <c r="E49" s="587"/>
      <c r="F49" s="587"/>
      <c r="G49" s="587"/>
      <c r="H49" s="587"/>
      <c r="I49" s="587"/>
      <c r="J49" s="587"/>
      <c r="K49" s="107"/>
    </row>
    <row r="50" spans="1:11" ht="16.5" customHeight="1">
      <c r="A50" s="10"/>
      <c r="B50" s="182"/>
      <c r="C50" s="10"/>
      <c r="D50" s="10"/>
      <c r="E50" s="10"/>
      <c r="F50" s="177"/>
      <c r="G50" s="177"/>
      <c r="H50" s="177"/>
      <c r="I50" s="10"/>
      <c r="J50" s="10"/>
      <c r="K50" s="107"/>
    </row>
    <row r="51" spans="1:11" ht="15">
      <c r="A51" s="10"/>
      <c r="B51" s="182"/>
      <c r="C51" s="10"/>
      <c r="D51" s="102"/>
      <c r="E51" s="14"/>
      <c r="F51" s="102"/>
      <c r="G51" s="102"/>
      <c r="H51" s="102"/>
      <c r="I51" s="10"/>
      <c r="J51" s="10"/>
      <c r="K51" s="107"/>
    </row>
    <row r="52" spans="1:11" ht="15">
      <c r="A52" s="10"/>
      <c r="B52" s="182"/>
      <c r="C52" s="10"/>
      <c r="D52" s="102"/>
      <c r="E52" s="14"/>
      <c r="F52" s="102"/>
      <c r="G52" s="102"/>
      <c r="H52" s="102"/>
      <c r="I52" s="10"/>
      <c r="J52" s="10"/>
      <c r="K52" s="107"/>
    </row>
    <row r="53" spans="1:11" ht="15">
      <c r="A53" s="10"/>
      <c r="B53" s="182"/>
      <c r="C53" s="10"/>
      <c r="D53" s="102"/>
      <c r="E53" s="14"/>
      <c r="F53" s="102"/>
      <c r="G53" s="102"/>
      <c r="H53" s="102"/>
      <c r="I53" s="10"/>
      <c r="J53" s="10"/>
      <c r="K53" s="107"/>
    </row>
    <row r="54" spans="1:11" ht="15">
      <c r="A54" s="10"/>
      <c r="B54" s="182"/>
      <c r="C54" s="10"/>
      <c r="D54" s="102"/>
      <c r="E54" s="14"/>
      <c r="F54" s="102"/>
      <c r="G54" s="102"/>
      <c r="H54" s="102"/>
      <c r="I54" s="10"/>
      <c r="J54" s="10"/>
      <c r="K54" s="107"/>
    </row>
    <row r="55" spans="1:11" ht="15">
      <c r="A55" s="10"/>
      <c r="B55" s="182"/>
      <c r="C55" s="10"/>
      <c r="D55" s="102"/>
      <c r="E55" s="14"/>
      <c r="F55" s="102"/>
      <c r="G55" s="102"/>
      <c r="H55" s="102"/>
      <c r="I55" s="10"/>
      <c r="J55" s="10"/>
      <c r="K55" s="107"/>
    </row>
    <row r="56" spans="1:11" ht="15">
      <c r="A56" s="10"/>
      <c r="B56" s="182"/>
      <c r="C56" s="10"/>
      <c r="D56" s="102"/>
      <c r="E56" s="14"/>
      <c r="F56" s="102"/>
      <c r="G56" s="102"/>
      <c r="H56" s="102"/>
      <c r="I56" s="10"/>
      <c r="J56" s="10"/>
      <c r="K56" s="107"/>
    </row>
    <row r="57" spans="1:11" ht="15">
      <c r="A57" s="10"/>
      <c r="B57" s="182"/>
      <c r="C57" s="10"/>
      <c r="D57" s="102"/>
      <c r="E57" s="14"/>
      <c r="F57" s="102"/>
      <c r="G57" s="102"/>
      <c r="H57" s="102"/>
      <c r="I57" s="10"/>
      <c r="J57" s="10"/>
      <c r="K57" s="107"/>
    </row>
    <row r="58" spans="1:11" ht="15">
      <c r="A58" s="10"/>
      <c r="B58" s="10"/>
      <c r="C58" s="94"/>
      <c r="D58" s="102"/>
      <c r="E58" s="14"/>
      <c r="F58" s="102"/>
      <c r="G58" s="102"/>
      <c r="H58" s="102"/>
      <c r="I58" s="94"/>
      <c r="J58" s="94"/>
      <c r="K58" s="107"/>
    </row>
    <row r="59" spans="1:11" ht="19.5" customHeight="1">
      <c r="A59" s="94" t="s">
        <v>314</v>
      </c>
      <c r="B59" s="94"/>
      <c r="C59" s="94"/>
      <c r="D59" s="103"/>
      <c r="E59" s="94"/>
      <c r="F59" s="94"/>
      <c r="G59" s="104"/>
      <c r="H59" s="94"/>
      <c r="I59" s="94"/>
      <c r="J59" s="94"/>
      <c r="K59" s="107"/>
    </row>
    <row r="60" spans="1:11" ht="56.25" customHeight="1">
      <c r="A60" s="94"/>
      <c r="B60" s="505" t="s">
        <v>294</v>
      </c>
      <c r="C60" s="582" t="s">
        <v>469</v>
      </c>
      <c r="D60" s="582"/>
      <c r="E60" s="582"/>
      <c r="F60" s="582"/>
      <c r="G60" s="582"/>
      <c r="H60" s="582"/>
      <c r="I60" s="582"/>
      <c r="J60" s="582"/>
      <c r="K60" s="107"/>
    </row>
    <row r="61" spans="1:11" ht="36.75" customHeight="1">
      <c r="A61" s="94"/>
      <c r="B61" s="505" t="s">
        <v>311</v>
      </c>
      <c r="C61" s="582" t="s">
        <v>470</v>
      </c>
      <c r="D61" s="582"/>
      <c r="E61" s="582"/>
      <c r="F61" s="582"/>
      <c r="G61" s="582"/>
      <c r="H61" s="582"/>
      <c r="I61" s="582"/>
      <c r="J61" s="582"/>
      <c r="K61" s="107"/>
    </row>
    <row r="62" spans="1:11" ht="36" customHeight="1">
      <c r="A62" s="105"/>
      <c r="B62" s="505" t="s">
        <v>267</v>
      </c>
      <c r="C62" s="582" t="s">
        <v>198</v>
      </c>
      <c r="D62" s="582"/>
      <c r="E62" s="582"/>
      <c r="F62" s="582"/>
      <c r="G62" s="582"/>
      <c r="H62" s="582"/>
      <c r="I62" s="582"/>
      <c r="J62" s="582"/>
      <c r="K62" s="107"/>
    </row>
    <row r="63" spans="1:11" ht="15">
      <c r="A63" s="94"/>
      <c r="B63" s="505"/>
      <c r="C63" s="94"/>
      <c r="D63" s="94"/>
      <c r="E63" s="94"/>
      <c r="F63" s="94"/>
      <c r="G63" s="94"/>
      <c r="H63" s="94"/>
      <c r="I63" s="94"/>
      <c r="J63" s="94"/>
      <c r="K63" s="107"/>
    </row>
    <row r="64" spans="1:7" s="151" customFormat="1" ht="18.75" customHeight="1" thickBot="1">
      <c r="A64" s="583">
        <f>+Offeror_Name</f>
        <v>0</v>
      </c>
      <c r="B64" s="583"/>
      <c r="C64" s="583"/>
      <c r="D64" s="583"/>
      <c r="E64" s="583"/>
      <c r="F64" s="583"/>
      <c r="G64" s="583"/>
    </row>
    <row r="65" spans="1:3" s="151" customFormat="1" ht="12.75">
      <c r="A65" s="6" t="s">
        <v>287</v>
      </c>
      <c r="B65" s="7"/>
      <c r="C65" s="8"/>
    </row>
    <row r="66" spans="1:7" s="151" customFormat="1" ht="21" customHeight="1" thickBot="1">
      <c r="A66" s="583"/>
      <c r="B66" s="583"/>
      <c r="C66" s="583"/>
      <c r="D66" s="583"/>
      <c r="E66" s="583"/>
      <c r="F66" s="507"/>
      <c r="G66" s="506"/>
    </row>
    <row r="67" spans="1:6" s="151" customFormat="1" ht="12.75">
      <c r="A67" s="6" t="s">
        <v>261</v>
      </c>
      <c r="B67" s="7"/>
      <c r="C67" s="8"/>
      <c r="F67" s="8" t="s">
        <v>263</v>
      </c>
    </row>
    <row r="68" spans="1:11" ht="15">
      <c r="A68" s="107"/>
      <c r="B68" s="107"/>
      <c r="C68" s="107"/>
      <c r="D68" s="107"/>
      <c r="E68" s="107"/>
      <c r="F68" s="107"/>
      <c r="G68" s="107"/>
      <c r="H68" s="107"/>
      <c r="I68" s="107"/>
      <c r="J68" s="107"/>
      <c r="K68" s="107"/>
    </row>
    <row r="69" spans="1:11" ht="15" hidden="1">
      <c r="A69" s="107"/>
      <c r="B69" s="107"/>
      <c r="C69" s="107"/>
      <c r="D69" s="107"/>
      <c r="E69" s="107"/>
      <c r="F69" s="107"/>
      <c r="G69" s="107"/>
      <c r="H69" s="107"/>
      <c r="I69" s="107"/>
      <c r="J69" s="107"/>
      <c r="K69" s="107"/>
    </row>
    <row r="70" ht="15" hidden="1"/>
    <row r="71" ht="15" hidden="1"/>
    <row r="72" ht="15" hidden="1"/>
    <row r="73" ht="15" hidden="1"/>
    <row r="74" ht="15" hidden="1"/>
    <row r="75" ht="15" hidden="1"/>
    <row r="76" ht="15" hidden="1"/>
    <row r="77" ht="15" hidden="1"/>
  </sheetData>
  <sheetProtection password="A877" sheet="1" objects="1" scenarios="1"/>
  <mergeCells count="10">
    <mergeCell ref="A64:G64"/>
    <mergeCell ref="A66:E66"/>
    <mergeCell ref="C60:J60"/>
    <mergeCell ref="C61:J61"/>
    <mergeCell ref="C62:J62"/>
    <mergeCell ref="A10:D10"/>
    <mergeCell ref="A31:D31"/>
    <mergeCell ref="A49:J49"/>
    <mergeCell ref="A7:J7"/>
    <mergeCell ref="B9:I9"/>
  </mergeCells>
  <conditionalFormatting sqref="F66">
    <cfRule type="expression" priority="1" dxfId="0" stopIfTrue="1">
      <formula>ISBLANK(F66)</formula>
    </cfRule>
  </conditionalFormatting>
  <conditionalFormatting sqref="D51:D58 F51:H58">
    <cfRule type="expression" priority="2" dxfId="0" stopIfTrue="1">
      <formula>ISBLANK($D$51)</formula>
    </cfRule>
  </conditionalFormatting>
  <conditionalFormatting sqref="E12:I14 E16:I22">
    <cfRule type="expression" priority="3" dxfId="0" stopIfTrue="1">
      <formula>ISBLANK(E12)</formula>
    </cfRule>
  </conditionalFormatting>
  <printOptions/>
  <pageMargins left="0.75" right="0.75" top="0.75" bottom="0.75" header="0.5" footer="0.5"/>
  <pageSetup fitToHeight="3" fitToWidth="1" horizontalDpi="600" verticalDpi="600" orientation="portrait" scale="67" r:id="rId2"/>
  <headerFooter alignWithMargins="0">
    <oddFooter>&amp;CPage &amp;P&amp;R&amp;A</oddFooter>
  </headerFooter>
  <legacyDrawing r:id="rId1"/>
</worksheet>
</file>

<file path=xl/worksheets/sheet8.xml><?xml version="1.0" encoding="utf-8"?>
<worksheet xmlns="http://schemas.openxmlformats.org/spreadsheetml/2006/main" xmlns:r="http://schemas.openxmlformats.org/officeDocument/2006/relationships">
  <sheetPr codeName="Sheet8">
    <pageSetUpPr fitToPage="1"/>
  </sheetPr>
  <dimension ref="A1:E47"/>
  <sheetViews>
    <sheetView showGridLines="0" workbookViewId="0" topLeftCell="A1">
      <selection activeCell="B39" sqref="B39"/>
    </sheetView>
  </sheetViews>
  <sheetFormatPr defaultColWidth="9.140625" defaultRowHeight="12.75" zeroHeight="1"/>
  <cols>
    <col min="1" max="1" width="5.57421875" style="187" customWidth="1"/>
    <col min="2" max="2" width="46.57421875" style="187" customWidth="1"/>
    <col min="3" max="3" width="15.8515625" style="187" customWidth="1"/>
    <col min="4" max="4" width="17.00390625" style="187" customWidth="1"/>
    <col min="5" max="5" width="10.00390625" style="18" customWidth="1"/>
    <col min="6" max="6" width="2.7109375" style="68" customWidth="1"/>
    <col min="7" max="16384" width="9.140625" style="68" hidden="1" customWidth="1"/>
  </cols>
  <sheetData>
    <row r="1" s="319" customFormat="1" ht="12" customHeight="1">
      <c r="E1" s="320"/>
    </row>
    <row r="2" s="319" customFormat="1" ht="32.25" customHeight="1">
      <c r="E2" s="320"/>
    </row>
    <row r="3" s="383" customFormat="1" ht="12" customHeight="1">
      <c r="E3" s="384"/>
    </row>
    <row r="4" ht="20.25">
      <c r="A4" s="63" t="s">
        <v>83</v>
      </c>
    </row>
    <row r="5" spans="1:5" s="323" customFormat="1" ht="17.25">
      <c r="A5" s="303" t="s">
        <v>89</v>
      </c>
      <c r="B5" s="321"/>
      <c r="C5" s="321"/>
      <c r="D5" s="321"/>
      <c r="E5" s="322"/>
    </row>
    <row r="6" spans="1:5" s="69" customFormat="1" ht="22.5">
      <c r="A6" s="30"/>
      <c r="B6" s="30"/>
      <c r="C6" s="30"/>
      <c r="D6" s="30"/>
      <c r="E6" s="15"/>
    </row>
    <row r="7" spans="1:5" s="69" customFormat="1" ht="22.5">
      <c r="A7" s="562" t="str">
        <f>+RFP_no</f>
        <v>Solicitation No. F10B8200015</v>
      </c>
      <c r="B7" s="562"/>
      <c r="C7" s="562"/>
      <c r="D7" s="562"/>
      <c r="E7" s="562"/>
    </row>
    <row r="8" spans="1:5" s="70" customFormat="1" ht="17.25">
      <c r="A8" s="33"/>
      <c r="B8" s="33"/>
      <c r="C8" s="33"/>
      <c r="D8" s="33"/>
      <c r="E8" s="16"/>
    </row>
    <row r="9" spans="1:5" s="17" customFormat="1" ht="89.25" customHeight="1">
      <c r="A9" s="595" t="s">
        <v>164</v>
      </c>
      <c r="B9" s="595"/>
      <c r="C9" s="595"/>
      <c r="D9" s="595"/>
      <c r="E9" s="595"/>
    </row>
    <row r="10" spans="1:4" ht="15.75" customHeight="1">
      <c r="A10" s="188"/>
      <c r="B10" s="189"/>
      <c r="C10" s="190"/>
      <c r="D10" s="190"/>
    </row>
    <row r="11" spans="1:5" s="212" customFormat="1" ht="15.75" customHeight="1">
      <c r="A11" s="324"/>
      <c r="B11" s="592" t="s">
        <v>315</v>
      </c>
      <c r="C11" s="593"/>
      <c r="D11" s="594"/>
      <c r="E11" s="19"/>
    </row>
    <row r="12" spans="1:5" ht="18.75" customHeight="1">
      <c r="A12" s="385"/>
      <c r="B12" s="596" t="s">
        <v>268</v>
      </c>
      <c r="C12" s="597"/>
      <c r="D12" s="598"/>
      <c r="E12" s="325"/>
    </row>
    <row r="13" spans="1:4" ht="15.75" customHeight="1">
      <c r="A13" s="191"/>
      <c r="B13" s="396" t="s">
        <v>317</v>
      </c>
      <c r="C13" s="397"/>
      <c r="D13" s="392">
        <v>10884</v>
      </c>
    </row>
    <row r="14" spans="1:4" ht="15.75" customHeight="1">
      <c r="A14" s="191"/>
      <c r="B14" s="398" t="s">
        <v>318</v>
      </c>
      <c r="C14" s="399"/>
      <c r="D14" s="393">
        <v>8517</v>
      </c>
    </row>
    <row r="15" spans="1:4" ht="15.75" customHeight="1" thickBot="1">
      <c r="A15" s="191"/>
      <c r="B15" s="400" t="s">
        <v>319</v>
      </c>
      <c r="C15" s="401"/>
      <c r="D15" s="394">
        <v>9934</v>
      </c>
    </row>
    <row r="16" spans="1:4" ht="15.75" customHeight="1" thickTop="1">
      <c r="A16" s="191"/>
      <c r="B16" s="402" t="s">
        <v>320</v>
      </c>
      <c r="C16" s="403"/>
      <c r="D16" s="404">
        <f>SUM(D13:D15)</f>
        <v>29335</v>
      </c>
    </row>
    <row r="17" spans="1:4" ht="15.75" customHeight="1">
      <c r="A17" s="191"/>
      <c r="B17" s="589" t="s">
        <v>269</v>
      </c>
      <c r="C17" s="590"/>
      <c r="D17" s="591"/>
    </row>
    <row r="18" spans="1:4" ht="15.75" customHeight="1">
      <c r="A18" s="191"/>
      <c r="B18" s="98" t="s">
        <v>296</v>
      </c>
      <c r="C18" s="192"/>
      <c r="D18" s="392">
        <v>2697</v>
      </c>
    </row>
    <row r="19" spans="1:4" ht="15.75" customHeight="1">
      <c r="A19" s="191"/>
      <c r="B19" s="98" t="s">
        <v>298</v>
      </c>
      <c r="C19" s="193"/>
      <c r="D19" s="393">
        <v>749</v>
      </c>
    </row>
    <row r="20" spans="1:4" ht="15.75" customHeight="1">
      <c r="A20" s="191"/>
      <c r="B20" s="98" t="s">
        <v>300</v>
      </c>
      <c r="C20" s="193"/>
      <c r="D20" s="393">
        <v>1552</v>
      </c>
    </row>
    <row r="21" spans="1:4" ht="15.75" customHeight="1">
      <c r="A21" s="191"/>
      <c r="B21" s="98" t="s">
        <v>302</v>
      </c>
      <c r="C21" s="193"/>
      <c r="D21" s="393">
        <v>71</v>
      </c>
    </row>
    <row r="22" spans="1:4" ht="15">
      <c r="A22" s="191"/>
      <c r="B22" s="98" t="s">
        <v>304</v>
      </c>
      <c r="C22" s="193"/>
      <c r="D22" s="393">
        <v>20</v>
      </c>
    </row>
    <row r="23" spans="1:4" ht="15">
      <c r="A23" s="191"/>
      <c r="B23" s="198" t="s">
        <v>306</v>
      </c>
      <c r="C23" s="193"/>
      <c r="D23" s="393">
        <v>7</v>
      </c>
    </row>
    <row r="24" spans="1:5" ht="15.75" thickBot="1">
      <c r="A24" s="191"/>
      <c r="B24" s="194" t="s">
        <v>308</v>
      </c>
      <c r="C24" s="195"/>
      <c r="D24" s="394">
        <v>47</v>
      </c>
      <c r="E24" s="20"/>
    </row>
    <row r="25" spans="1:5" ht="17.25" customHeight="1" thickTop="1">
      <c r="A25" s="199"/>
      <c r="B25" s="196" t="s">
        <v>320</v>
      </c>
      <c r="C25" s="197"/>
      <c r="D25" s="395">
        <f>SUM(D18:D24)</f>
        <v>5143</v>
      </c>
      <c r="E25" s="20"/>
    </row>
    <row r="26" spans="1:5" s="71" customFormat="1" ht="17.25" customHeight="1">
      <c r="A26" s="199"/>
      <c r="B26" s="200"/>
      <c r="C26" s="201"/>
      <c r="D26" s="72"/>
      <c r="E26" s="20"/>
    </row>
    <row r="27" spans="1:5" ht="15.75" customHeight="1">
      <c r="A27" s="191"/>
      <c r="B27" s="592" t="s">
        <v>142</v>
      </c>
      <c r="C27" s="593"/>
      <c r="D27" s="594"/>
      <c r="E27" s="19"/>
    </row>
    <row r="28" spans="1:4" ht="15.75" customHeight="1">
      <c r="A28" s="191"/>
      <c r="B28" s="589" t="s">
        <v>316</v>
      </c>
      <c r="C28" s="590"/>
      <c r="D28" s="591"/>
    </row>
    <row r="29" spans="1:5" ht="16.5" customHeight="1">
      <c r="A29" s="199"/>
      <c r="B29" s="202" t="s">
        <v>24</v>
      </c>
      <c r="C29" s="203"/>
      <c r="D29" s="73"/>
      <c r="E29" s="21"/>
    </row>
    <row r="30" spans="1:5" ht="16.5" customHeight="1">
      <c r="A30" s="199"/>
      <c r="B30" s="204" t="s">
        <v>25</v>
      </c>
      <c r="C30" s="74"/>
      <c r="D30" s="207"/>
      <c r="E30" s="22"/>
    </row>
    <row r="31" spans="1:5" ht="16.5" customHeight="1">
      <c r="A31" s="199"/>
      <c r="B31" s="204" t="s">
        <v>26</v>
      </c>
      <c r="C31" s="74"/>
      <c r="D31" s="208"/>
      <c r="E31" s="22"/>
    </row>
    <row r="32" spans="1:5" ht="16.5" customHeight="1">
      <c r="A32" s="199"/>
      <c r="B32" s="205" t="s">
        <v>33</v>
      </c>
      <c r="C32" s="75"/>
      <c r="D32" s="209"/>
      <c r="E32" s="23"/>
    </row>
    <row r="33" spans="1:4" ht="15.75" customHeight="1">
      <c r="A33" s="191"/>
      <c r="B33" s="589" t="s">
        <v>269</v>
      </c>
      <c r="C33" s="590"/>
      <c r="D33" s="591"/>
    </row>
    <row r="34" spans="1:5" ht="16.5" customHeight="1">
      <c r="A34" s="199"/>
      <c r="B34" s="202" t="s">
        <v>34</v>
      </c>
      <c r="C34" s="203"/>
      <c r="D34" s="73"/>
      <c r="E34" s="23"/>
    </row>
    <row r="35" spans="1:5" ht="16.5" customHeight="1">
      <c r="A35" s="199"/>
      <c r="B35" s="204" t="s">
        <v>35</v>
      </c>
      <c r="C35" s="74"/>
      <c r="D35" s="207"/>
      <c r="E35" s="23"/>
    </row>
    <row r="36" spans="1:5" ht="16.5" customHeight="1">
      <c r="A36" s="199"/>
      <c r="B36" s="204" t="s">
        <v>36</v>
      </c>
      <c r="C36" s="74"/>
      <c r="D36" s="208"/>
      <c r="E36" s="23"/>
    </row>
    <row r="37" spans="1:5" ht="16.5" customHeight="1">
      <c r="A37" s="199"/>
      <c r="B37" s="205" t="s">
        <v>37</v>
      </c>
      <c r="C37" s="75"/>
      <c r="D37" s="209"/>
      <c r="E37" s="21"/>
    </row>
    <row r="38" spans="1:5" ht="12.75">
      <c r="A38" s="188"/>
      <c r="B38" s="188"/>
      <c r="C38" s="188"/>
      <c r="D38" s="188"/>
      <c r="E38" s="20"/>
    </row>
    <row r="39" spans="1:5" ht="12.75">
      <c r="A39" s="188"/>
      <c r="B39" s="188"/>
      <c r="C39" s="188"/>
      <c r="D39" s="188"/>
      <c r="E39" s="20"/>
    </row>
    <row r="40" spans="1:5" ht="12.75">
      <c r="A40" s="188"/>
      <c r="B40" s="188"/>
      <c r="C40" s="188"/>
      <c r="D40" s="188"/>
      <c r="E40" s="20"/>
    </row>
    <row r="41" spans="1:5" ht="12.75" hidden="1">
      <c r="A41" s="188"/>
      <c r="B41" s="188"/>
      <c r="C41" s="188"/>
      <c r="D41" s="188"/>
      <c r="E41" s="20"/>
    </row>
    <row r="42" spans="1:5" ht="12.75" hidden="1">
      <c r="A42" s="206"/>
      <c r="B42" s="206"/>
      <c r="C42" s="206"/>
      <c r="D42" s="206"/>
      <c r="E42" s="24"/>
    </row>
    <row r="43" spans="1:5" ht="12.75" hidden="1">
      <c r="A43" s="206"/>
      <c r="B43" s="206"/>
      <c r="C43" s="206"/>
      <c r="D43" s="206"/>
      <c r="E43" s="24"/>
    </row>
    <row r="44" spans="1:5" ht="12.75" hidden="1">
      <c r="A44" s="206"/>
      <c r="B44" s="206"/>
      <c r="C44" s="206"/>
      <c r="D44" s="206"/>
      <c r="E44" s="24"/>
    </row>
    <row r="45" spans="1:5" ht="12.75" hidden="1">
      <c r="A45" s="206"/>
      <c r="B45" s="206"/>
      <c r="C45" s="206"/>
      <c r="D45" s="206"/>
      <c r="E45" s="24"/>
    </row>
    <row r="46" spans="1:5" ht="12.75" hidden="1">
      <c r="A46" s="206"/>
      <c r="B46" s="206"/>
      <c r="C46" s="206"/>
      <c r="D46" s="206"/>
      <c r="E46" s="25"/>
    </row>
    <row r="47" spans="1:5" ht="12.75" hidden="1">
      <c r="A47" s="206"/>
      <c r="B47" s="206"/>
      <c r="C47" s="206"/>
      <c r="D47" s="206"/>
      <c r="E47" s="25"/>
    </row>
  </sheetData>
  <sheetProtection password="A877" sheet="1" objects="1" scenarios="1"/>
  <mergeCells count="8">
    <mergeCell ref="B28:D28"/>
    <mergeCell ref="B27:D27"/>
    <mergeCell ref="B33:D33"/>
    <mergeCell ref="A7:E7"/>
    <mergeCell ref="A9:E9"/>
    <mergeCell ref="B12:D12"/>
    <mergeCell ref="B17:D17"/>
    <mergeCell ref="B11:D11"/>
  </mergeCells>
  <conditionalFormatting sqref="D29:D32 D34:D37">
    <cfRule type="cellIs" priority="1" dxfId="0" operator="equal" stopIfTrue="1">
      <formula>0</formula>
    </cfRule>
  </conditionalFormatting>
  <printOptions/>
  <pageMargins left="0.75" right="0.75" top="0.75" bottom="0.75" header="0.5" footer="0.5"/>
  <pageSetup fitToHeight="2" fitToWidth="1" horizontalDpi="600" verticalDpi="600" orientation="portrait" scale="95" r:id="rId2"/>
  <headerFooter alignWithMargins="0">
    <oddFooter>&amp;CPage &amp;P&amp;R&amp;9&amp;A</oddFooter>
  </headerFooter>
  <legacyDrawing r:id="rId1"/>
</worksheet>
</file>

<file path=xl/worksheets/sheet9.xml><?xml version="1.0" encoding="utf-8"?>
<worksheet xmlns="http://schemas.openxmlformats.org/spreadsheetml/2006/main" xmlns:r="http://schemas.openxmlformats.org/officeDocument/2006/relationships">
  <sheetPr codeName="Sheet17">
    <pageSetUpPr fitToPage="1"/>
  </sheetPr>
  <dimension ref="A1:E32"/>
  <sheetViews>
    <sheetView showGridLines="0" workbookViewId="0" topLeftCell="A1">
      <selection activeCell="A10" sqref="A10"/>
    </sheetView>
  </sheetViews>
  <sheetFormatPr defaultColWidth="9.140625" defaultRowHeight="12.75" zeroHeight="1"/>
  <cols>
    <col min="1" max="1" width="5.57421875" style="187" customWidth="1"/>
    <col min="2" max="2" width="59.57421875" style="187" customWidth="1"/>
    <col min="3" max="4" width="17.421875" style="187" customWidth="1"/>
    <col min="5" max="5" width="17.421875" style="18" customWidth="1"/>
    <col min="6" max="6" width="2.7109375" style="68" customWidth="1"/>
    <col min="7" max="16384" width="9.140625" style="68" hidden="1" customWidth="1"/>
  </cols>
  <sheetData>
    <row r="1" s="319" customFormat="1" ht="12" customHeight="1">
      <c r="E1" s="320"/>
    </row>
    <row r="2" s="319" customFormat="1" ht="32.25" customHeight="1">
      <c r="E2" s="320"/>
    </row>
    <row r="3" s="383" customFormat="1" ht="12" customHeight="1">
      <c r="E3" s="384"/>
    </row>
    <row r="4" ht="20.25">
      <c r="A4" s="63" t="s">
        <v>83</v>
      </c>
    </row>
    <row r="5" spans="1:5" s="323" customFormat="1" ht="17.25">
      <c r="A5" s="303" t="s">
        <v>90</v>
      </c>
      <c r="B5" s="321"/>
      <c r="C5" s="321"/>
      <c r="D5" s="321"/>
      <c r="E5" s="322"/>
    </row>
    <row r="6" spans="1:5" s="69" customFormat="1" ht="22.5">
      <c r="A6" s="30"/>
      <c r="B6" s="30"/>
      <c r="C6" s="30"/>
      <c r="D6" s="30"/>
      <c r="E6" s="15"/>
    </row>
    <row r="7" spans="1:5" s="69" customFormat="1" ht="22.5">
      <c r="A7" s="562" t="str">
        <f>+RFP_no</f>
        <v>Solicitation No. F10B8200015</v>
      </c>
      <c r="B7" s="562"/>
      <c r="C7" s="562"/>
      <c r="D7" s="562"/>
      <c r="E7" s="562"/>
    </row>
    <row r="8" spans="1:5" s="70" customFormat="1" ht="17.25">
      <c r="A8" s="33"/>
      <c r="B8" s="33"/>
      <c r="C8" s="33"/>
      <c r="D8" s="33"/>
      <c r="E8" s="16"/>
    </row>
    <row r="9" spans="1:5" s="17" customFormat="1" ht="57" customHeight="1">
      <c r="A9" s="595" t="s">
        <v>325</v>
      </c>
      <c r="B9" s="595"/>
      <c r="C9" s="595"/>
      <c r="D9" s="595"/>
      <c r="E9" s="595"/>
    </row>
    <row r="10" spans="1:4" ht="15.75" customHeight="1">
      <c r="A10" s="188"/>
      <c r="B10" s="189"/>
      <c r="C10" s="190"/>
      <c r="D10" s="190"/>
    </row>
    <row r="11" spans="1:5" ht="15.75" customHeight="1">
      <c r="A11" s="411" t="s">
        <v>1</v>
      </c>
      <c r="B11" s="412"/>
      <c r="C11" s="413"/>
      <c r="D11" s="413"/>
      <c r="E11" s="414"/>
    </row>
    <row r="12" spans="1:5" ht="29.25" customHeight="1">
      <c r="A12" s="415"/>
      <c r="B12" s="416"/>
      <c r="C12" s="417" t="s">
        <v>2</v>
      </c>
      <c r="D12" s="417" t="s">
        <v>3</v>
      </c>
      <c r="E12" s="417" t="s">
        <v>355</v>
      </c>
    </row>
    <row r="13" spans="1:5" ht="15.75" customHeight="1">
      <c r="A13" s="418" t="s">
        <v>6</v>
      </c>
      <c r="B13" s="419"/>
      <c r="C13" s="420"/>
      <c r="D13" s="421"/>
      <c r="E13" s="422">
        <f>Total_Admin_NAF</f>
        <v>0</v>
      </c>
    </row>
    <row r="14" spans="1:5" ht="18.75" customHeight="1">
      <c r="A14" s="423" t="s">
        <v>7</v>
      </c>
      <c r="B14" s="424"/>
      <c r="C14" s="425">
        <f>+RAA_Fee</f>
        <v>0</v>
      </c>
      <c r="D14" s="426">
        <f>+Active_Enrollees+Retiree_Enrollees</f>
        <v>34478</v>
      </c>
      <c r="E14" s="476">
        <f>+C14*D14</f>
        <v>0</v>
      </c>
    </row>
    <row r="15" spans="1:5" ht="18.75" customHeight="1">
      <c r="A15" s="423" t="s">
        <v>5</v>
      </c>
      <c r="B15" s="424"/>
      <c r="C15" s="438"/>
      <c r="D15" s="439"/>
      <c r="E15" s="427">
        <f>+Cap_Cumulative_Cost</f>
        <v>0</v>
      </c>
    </row>
    <row r="16" spans="1:5" ht="18.75" customHeight="1">
      <c r="A16" s="477" t="s">
        <v>31</v>
      </c>
      <c r="B16" s="428"/>
      <c r="C16" s="425"/>
      <c r="D16" s="426"/>
      <c r="E16" s="427"/>
    </row>
    <row r="17" spans="1:5" ht="15.75" customHeight="1">
      <c r="A17" s="481" t="s">
        <v>8</v>
      </c>
      <c r="B17" s="424"/>
      <c r="C17" s="425">
        <f>+CY1_Active</f>
        <v>0</v>
      </c>
      <c r="D17" s="426">
        <f>+Active_Enrollees</f>
        <v>29335</v>
      </c>
      <c r="E17" s="427">
        <f>+C17*D17*12</f>
        <v>0</v>
      </c>
    </row>
    <row r="18" spans="1:5" ht="15.75" customHeight="1">
      <c r="A18" s="481" t="s">
        <v>9</v>
      </c>
      <c r="B18" s="424"/>
      <c r="C18" s="425">
        <f>+CY2_Active</f>
        <v>0</v>
      </c>
      <c r="D18" s="426">
        <f>+Active_Enrollees</f>
        <v>29335</v>
      </c>
      <c r="E18" s="427">
        <f>+C18*D18*12</f>
        <v>0</v>
      </c>
    </row>
    <row r="19" spans="1:5" ht="15.75" customHeight="1">
      <c r="A19" s="477" t="s">
        <v>32</v>
      </c>
      <c r="B19" s="428"/>
      <c r="C19" s="425"/>
      <c r="D19" s="426"/>
      <c r="E19" s="427"/>
    </row>
    <row r="20" spans="1:5" ht="15.75" customHeight="1">
      <c r="A20" s="478" t="s">
        <v>10</v>
      </c>
      <c r="B20" s="424"/>
      <c r="C20" s="425">
        <f>+CY1_Retirees</f>
        <v>0</v>
      </c>
      <c r="D20" s="426">
        <f>+Retiree_Enrollees</f>
        <v>5143</v>
      </c>
      <c r="E20" s="427">
        <f>+C20*D20*12</f>
        <v>0</v>
      </c>
    </row>
    <row r="21" spans="1:5" ht="15.75" customHeight="1" thickBot="1">
      <c r="A21" s="479" t="s">
        <v>11</v>
      </c>
      <c r="B21" s="429"/>
      <c r="C21" s="430">
        <f>+CY2_Retirees</f>
        <v>0</v>
      </c>
      <c r="D21" s="431">
        <f>+Retiree_Enrollees</f>
        <v>5143</v>
      </c>
      <c r="E21" s="432">
        <f>+C21*D21*12</f>
        <v>0</v>
      </c>
    </row>
    <row r="22" spans="1:5" ht="15.75" customHeight="1" thickTop="1">
      <c r="A22" s="433" t="s">
        <v>28</v>
      </c>
      <c r="B22" s="434"/>
      <c r="C22" s="435"/>
      <c r="D22" s="436"/>
      <c r="E22" s="437">
        <f>+SUM(E13:E21)</f>
        <v>0</v>
      </c>
    </row>
    <row r="23" spans="1:5" ht="12.75">
      <c r="A23" s="188"/>
      <c r="B23" s="188"/>
      <c r="C23" s="188"/>
      <c r="D23" s="188"/>
      <c r="E23" s="20"/>
    </row>
    <row r="24" spans="1:5" ht="12.75">
      <c r="A24" s="188"/>
      <c r="B24" s="188"/>
      <c r="C24" s="188"/>
      <c r="D24" s="188"/>
      <c r="E24" s="20"/>
    </row>
    <row r="25" spans="1:5" ht="12.75">
      <c r="A25" s="188"/>
      <c r="B25" s="188"/>
      <c r="C25" s="188"/>
      <c r="D25" s="188"/>
      <c r="E25" s="20"/>
    </row>
    <row r="26" spans="1:5" ht="12.75" hidden="1">
      <c r="A26" s="188"/>
      <c r="B26" s="188"/>
      <c r="C26" s="188"/>
      <c r="D26" s="188"/>
      <c r="E26" s="20"/>
    </row>
    <row r="27" spans="1:5" ht="12.75" hidden="1">
      <c r="A27" s="206"/>
      <c r="B27" s="206"/>
      <c r="C27" s="206"/>
      <c r="D27" s="206"/>
      <c r="E27" s="24"/>
    </row>
    <row r="28" spans="1:5" ht="12.75" hidden="1">
      <c r="A28" s="206"/>
      <c r="B28" s="206"/>
      <c r="C28" s="206"/>
      <c r="D28" s="206"/>
      <c r="E28" s="24"/>
    </row>
    <row r="29" spans="1:5" ht="12.75" hidden="1">
      <c r="A29" s="206"/>
      <c r="B29" s="206"/>
      <c r="C29" s="206"/>
      <c r="D29" s="206"/>
      <c r="E29" s="24"/>
    </row>
    <row r="30" spans="1:5" ht="12.75" hidden="1">
      <c r="A30" s="206"/>
      <c r="B30" s="206"/>
      <c r="C30" s="206"/>
      <c r="D30" s="206"/>
      <c r="E30" s="24"/>
    </row>
    <row r="31" spans="1:5" ht="12.75" hidden="1">
      <c r="A31" s="206"/>
      <c r="B31" s="206"/>
      <c r="C31" s="206"/>
      <c r="D31" s="206"/>
      <c r="E31" s="25"/>
    </row>
    <row r="32" spans="1:5" ht="12.75" hidden="1">
      <c r="A32" s="206"/>
      <c r="B32" s="206"/>
      <c r="C32" s="206"/>
      <c r="D32" s="206"/>
      <c r="E32" s="25"/>
    </row>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sheetData>
  <sheetProtection password="A877" sheet="1" objects="1" scenarios="1"/>
  <mergeCells count="2">
    <mergeCell ref="A7:E7"/>
    <mergeCell ref="A9:E9"/>
  </mergeCells>
  <printOptions/>
  <pageMargins left="0.75" right="0.75" top="0.75" bottom="0.75" header="0.5" footer="0.5"/>
  <pageSetup fitToHeight="1" fitToWidth="1" horizontalDpi="600" verticalDpi="600" orientation="portrait" scale="77" r:id="rId2"/>
  <headerFooter alignWithMargins="0">
    <oddFooter>&amp;CPage &amp;P&amp;R&amp;9&amp;A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Gabriel, Roeder, Smith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F10B8200015 Attachment P Financial Proposal, Functional Area 2 (450KB, Excel)</dc:title>
  <dc:subject/>
  <dc:creator>AMYCO</dc:creator>
  <cp:keywords/>
  <dc:description/>
  <cp:lastModifiedBy>jscherer</cp:lastModifiedBy>
  <cp:lastPrinted>2008-03-14T19:06:50Z</cp:lastPrinted>
  <dcterms:created xsi:type="dcterms:W3CDTF">2007-12-07T16:53:29Z</dcterms:created>
  <dcterms:modified xsi:type="dcterms:W3CDTF">2008-04-15T12:50:14Z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xd_Signatu">
    <vt:lpwstr/>
  </property>
  <property fmtid="{D5CDD505-2E9C-101B-9397-08002B2CF9AE}" pid="5" name="Ord">
    <vt:lpwstr>54200.0000000000</vt:lpwstr>
  </property>
  <property fmtid="{D5CDD505-2E9C-101B-9397-08002B2CF9AE}" pid="6" name="TemplateU">
    <vt:lpwstr/>
  </property>
  <property fmtid="{D5CDD505-2E9C-101B-9397-08002B2CF9AE}" pid="7" name="xd_Prog">
    <vt:lpwstr/>
  </property>
  <property fmtid="{D5CDD505-2E9C-101B-9397-08002B2CF9AE}" pid="8" name="display_urn:schemas-microsoft-com:office:office#Auth">
    <vt:lpwstr>Installer, sp19</vt:lpwstr>
  </property>
  <property fmtid="{D5CDD505-2E9C-101B-9397-08002B2CF9AE}" pid="9" name="ContentType">
    <vt:lpwstr>0x01010048ADCCB8EE92E546BCD612B1666D1758</vt:lpwstr>
  </property>
  <property fmtid="{D5CDD505-2E9C-101B-9397-08002B2CF9AE}" pid="10" name="_SourceU">
    <vt:lpwstr/>
  </property>
  <property fmtid="{D5CDD505-2E9C-101B-9397-08002B2CF9AE}" pid="11" name="_SharedFileInd">
    <vt:lpwstr/>
  </property>
  <property fmtid="{D5CDD505-2E9C-101B-9397-08002B2CF9AE}" pid="12" name="display_u">
    <vt:lpwstr>Guest Editor</vt:lpwstr>
  </property>
  <property fmtid="{D5CDD505-2E9C-101B-9397-08002B2CF9AE}" pid="13" name="Ye">
    <vt:lpwstr/>
  </property>
  <property fmtid="{D5CDD505-2E9C-101B-9397-08002B2CF9AE}" pid="14" name="Doc Tit">
    <vt:lpwstr/>
  </property>
</Properties>
</file>