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05" windowWidth="12120" windowHeight="8700" tabRatio="851" activeTab="0"/>
  </bookViews>
  <sheets>
    <sheet name="K-1 Financial Instructions" sheetId="1" r:id="rId1"/>
    <sheet name="K-2A1" sheetId="2" r:id="rId2"/>
    <sheet name="K-2B1" sheetId="3" r:id="rId3"/>
    <sheet name="K-2A2" sheetId="4" r:id="rId4"/>
    <sheet name="K-2B2" sheetId="5" r:id="rId5"/>
    <sheet name="K-2A3" sheetId="6" r:id="rId6"/>
    <sheet name="K-2B3" sheetId="7" r:id="rId7"/>
    <sheet name="K-2A4" sheetId="8" r:id="rId8"/>
    <sheet name="K-2B4" sheetId="9" r:id="rId9"/>
    <sheet name="K-2B Sum" sheetId="10" r:id="rId10"/>
    <sheet name="K-3 Admin Fee Breakdown" sheetId="11" r:id="rId11"/>
    <sheet name="K-4 Financial Compliance" sheetId="12" r:id="rId12"/>
    <sheet name="K-5 Fin Compl Explain" sheetId="13" r:id="rId13"/>
    <sheet name="K-6 Specialty" sheetId="14" r:id="rId14"/>
    <sheet name="K-7 Other Programs"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nswer">'[7]Listbox'!$B$18:$B$19</definedName>
    <definedName name="bbb">'[10]Listbox'!$B$9:$B$11</definedName>
    <definedName name="DispRows">'[4]Listbox'!$B$3:$B$5</definedName>
    <definedName name="fmPlanNamePhrase">'[3]NEWVAR'!$T$28</definedName>
    <definedName name="ggg">'[8]Listbox'!$B$9:$B$11</definedName>
    <definedName name="jimwrn.network" localSheetId="9"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14"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Attached">'[2]Listbox'!$B$23:$B$25</definedName>
    <definedName name="ListIncluded">'[1]Listbox'!$B$31:$B$33</definedName>
    <definedName name="ListProvided">'[2]Listbox'!$B$39:$B$41</definedName>
    <definedName name="ListYesNo">'[1]Listbox'!$B$9:$B$11</definedName>
    <definedName name="ListYesNoOnly">'[6]Listbox'!$B$3:$B$4</definedName>
    <definedName name="mmm">'[9]Listbox'!$B$9:$B$11</definedName>
    <definedName name="new.network" localSheetId="9"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14"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_xlnm.Print_Area" localSheetId="0">'K-1 Financial Instructions'!$A$1:$C$30</definedName>
    <definedName name="_xlnm.Print_Area" localSheetId="1">'K-2A1'!$A$1:$J$53</definedName>
    <definedName name="_xlnm.Print_Area" localSheetId="3">'K-2A2'!$A$1:$J$54</definedName>
    <definedName name="_xlnm.Print_Area" localSheetId="5">'K-2A3'!$A$1:$J$54</definedName>
    <definedName name="_xlnm.Print_Area" localSheetId="7">'K-2A4'!$A$1:$J$54</definedName>
    <definedName name="_xlnm.Print_Area" localSheetId="9">'K-2B Sum'!$A$1:$H$24</definedName>
    <definedName name="_xlnm.Print_Area" localSheetId="2">'K-2B1'!$A$1:$K$62</definedName>
    <definedName name="_xlnm.Print_Area" localSheetId="4">'K-2B2'!$A$1:$K$62</definedName>
    <definedName name="_xlnm.Print_Area" localSheetId="6">'K-2B3'!$A$1:$K$62</definedName>
    <definedName name="_xlnm.Print_Area" localSheetId="8">'K-2B4'!$A$1:$K$62</definedName>
    <definedName name="_xlnm.Print_Area" localSheetId="10">'K-3 Admin Fee Breakdown'!$A$1:$D$53</definedName>
    <definedName name="_xlnm.Print_Area" localSheetId="11">'K-4 Financial Compliance'!$A$1:$D$24</definedName>
    <definedName name="_xlnm.Print_Area" localSheetId="12">'K-5 Fin Compl Explain'!$A$1:$B$60</definedName>
    <definedName name="_xlnm.Print_Area" localSheetId="13">'K-6 Specialty'!$A$1:$E$78</definedName>
    <definedName name="_xlnm.Print_Area" localSheetId="14">'K-7 Other Programs'!$A$1:$C$66</definedName>
    <definedName name="_xlnm.Print_Titles" localSheetId="0">'K-1 Financial Instructions'!$1:$6</definedName>
    <definedName name="_xlnm.Print_Titles" localSheetId="1">'K-2A1'!$1:$7</definedName>
    <definedName name="_xlnm.Print_Titles" localSheetId="10">'K-3 Admin Fee Breakdown'!$A:$B,'K-3 Admin Fee Breakdown'!$1:$6</definedName>
    <definedName name="_xlnm.Print_Titles" localSheetId="12">'K-5 Fin Compl Explain'!$10:$10</definedName>
    <definedName name="_xlnm.Print_Titles" localSheetId="13">'K-6 Specialty'!$1:$7</definedName>
    <definedName name="_xlnm.Print_Titles" localSheetId="14">'K-7 Other Programs'!$1:$7</definedName>
    <definedName name="rangeBLKQuest">#REF!,#REF!,#REF!,#REF!,#REF!,#REF!,#REF!,#REF!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espAccChar">#REF!</definedName>
    <definedName name="respAccess">#REF!</definedName>
    <definedName name="respAccessPent">#REF!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minRunoutClm">#REF!</definedName>
    <definedName name="respAMCPFormSubProc">#REF!</definedName>
    <definedName name="respAttAccManPlan">#REF!</definedName>
    <definedName name="respAttGeoAccReport">#REF!</definedName>
    <definedName name="respAttImplePlan">#REF!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#REF!</definedName>
    <definedName name="respBroadestNet">#REF!</definedName>
    <definedName name="respCallAbandon">#REF!</definedName>
    <definedName name="respCallAbandonPent">#REF!</definedName>
    <definedName name="respCallAns">#REF!</definedName>
    <definedName name="respCallAnsPent">#REF!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heckRemit">#REF!</definedName>
    <definedName name="respCity">#REF!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DataLoad">#REF!</definedName>
    <definedName name="respDataLoadPent">#REF!</definedName>
    <definedName name="respDataReport">#REF!</definedName>
    <definedName name="respDataReview">#REF!</definedName>
    <definedName name="respDataReviewPent">#REF!</definedName>
    <definedName name="respDisMgmtProg">#REF!</definedName>
    <definedName name="respDrugInteraction">#REF!</definedName>
    <definedName name="respDrugInteractionPent">#REF!</definedName>
    <definedName name="respEligibility">#REF!</definedName>
    <definedName name="respEligibilityPent">#REF!</definedName>
    <definedName name="respEligPost">#REF!</definedName>
    <definedName name="respEligPostPent">#REF!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nterAnalysis">#REF!</definedName>
    <definedName name="respInterAnalysisPent">#REF!</definedName>
    <definedName name="respInternetBaseCont">#REF!</definedName>
    <definedName name="respInvoiceClientTwic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terials">#REF!</definedName>
    <definedName name="respMaterialsPent">#REF!</definedName>
    <definedName name="respMemComm">#REF!</definedName>
    <definedName name="respMemCommPent">#REF!</definedName>
    <definedName name="respMonDisCap">#REF!</definedName>
    <definedName name="respMultiDiscipApproach">#REF!</definedName>
    <definedName name="respMultiDiscipApproach2">#REF!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Reim">#REF!</definedName>
    <definedName name="respNetReimPent">#REF!</definedName>
    <definedName name="respNetwork">#REF!</definedName>
    <definedName name="respNetworkPent">#REF!</definedName>
    <definedName name="respNoticeFeeChang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nlineAccReport">#REF!</definedName>
    <definedName name="respPBMNam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Profil">#REF!</definedName>
    <definedName name="respPlanDesign">#REF!</definedName>
    <definedName name="respPlanDesignPent">#REF!</definedName>
    <definedName name="respPreDrugDisCardProg">#REF!</definedName>
    <definedName name="respPriorAuth">#REF!</definedName>
    <definedName name="respProgEffDate">#REF!</definedName>
    <definedName name="respProgEffDatePent">#REF!</definedName>
    <definedName name="respProvPartAnnNotice">#REF!</definedName>
    <definedName name="respRatioPharmTech">#REF!</definedName>
    <definedName name="respRebateList">#REF!</definedName>
    <definedName name="respRetailGenDrugMAC">#REF!</definedName>
    <definedName name="respRetroDrugUtilReview">#REF!</definedName>
    <definedName name="respRxElectChar">#REF!</definedName>
    <definedName name="respSamEmpCommMat">#REF!</definedName>
    <definedName name="respSatSurv">#REF!</definedName>
    <definedName name="respSatSurvPent">#REF!</definedName>
    <definedName name="respStandAgree">#REF!</definedName>
    <definedName name="respStandard">#REF!</definedName>
    <definedName name="respState">#REF!</definedName>
    <definedName name="respSysAvail">#REF!</definedName>
    <definedName name="respSysAvailPent">#REF!</definedName>
    <definedName name="respSysResp">#REF!</definedName>
    <definedName name="respSysRespPent">#REF!</definedName>
    <definedName name="respTeleCover">#REF!</definedName>
    <definedName name="respTeleCoverPent">#REF!</definedName>
    <definedName name="respTermContract">#REF!</definedName>
    <definedName name="respTimeline">#REF!</definedName>
    <definedName name="respTimelinePent">#REF!</definedName>
    <definedName name="respTollNumPharm">#REF!</definedName>
    <definedName name="respTransRetailMail">#REF!</definedName>
    <definedName name="respUpdates">#REF!</definedName>
    <definedName name="respUpdatesPent">#REF!</definedName>
    <definedName name="respWebAddress">#REF!</definedName>
    <definedName name="respWritInq">#REF!</definedName>
    <definedName name="respWritInqPent">#REF!</definedName>
    <definedName name="respZip">#REF!</definedName>
    <definedName name="RFPFname">'[4]RFPVar'!#REF!</definedName>
    <definedName name="rngReportColor">#REF!</definedName>
    <definedName name="Show">#REF!</definedName>
    <definedName name="StartHideRow">#REF!</definedName>
    <definedName name="wrn.network." localSheetId="9"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4"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'[5]ListBox'!$B$1</definedName>
    <definedName name="WSFname">'[4]RFPVar'!#REF!</definedName>
    <definedName name="WSPlanType">'[5]ListBox'!$B$2</definedName>
    <definedName name="YesNO">'[4]RFPVar'!#REF!</definedName>
    <definedName name="YesNochoice">'[7]Listbox'!$B$18:$B$19</definedName>
    <definedName name="yESnOlIST">'[7]Listbox'!$B$18:$B$19</definedName>
  </definedNames>
  <calcPr fullCalcOnLoad="1"/>
</workbook>
</file>

<file path=xl/sharedStrings.xml><?xml version="1.0" encoding="utf-8"?>
<sst xmlns="http://schemas.openxmlformats.org/spreadsheetml/2006/main" count="1153" uniqueCount="276">
  <si>
    <r>
      <t xml:space="preserve">For the Attachment K-4:  Financial Compliance Checklist: </t>
    </r>
    <r>
      <rPr>
        <sz val="10"/>
        <color indexed="8"/>
        <rFont val="Arial"/>
        <family val="2"/>
      </rPr>
      <t xml:space="preserve"> Please indicate your willingness to comply with each requirement by placing a "Y" for yes and "N" for no in the response column of each item. </t>
    </r>
  </si>
  <si>
    <t>11. In the event there are changes in the marketplace to the baseline measure used to guarantee the ingredient costs of drugs (e.g. AWP), the discounts will be adjusted accordingly to provide an equivalent price.  The contractor has to provide notice to the State and provide a means for us to evaluate whether the effective equivalent to the quoted AWP discount rate has been achieved.</t>
  </si>
  <si>
    <t>12. The guaranteed AWP discount must be applicable to only the drug-type and place of service quoted.  Guarantees cannot cross drug-types and places of service to fulfill a guarantee for another drug-type at another place of service.</t>
  </si>
  <si>
    <t>13. The guaranteed average annual dispensing fee per claim that is processed at the retail pharmacies should be based on paid claims, NOT claims that are reversed, rejected, etc.</t>
  </si>
  <si>
    <t xml:space="preserve">14. The guaranteed dispensing fee per claim that is processed at the mail and specialty pharmacies, if any, should be a fixed amount per paid claim.  Note and include separately a list of any exceptions to this rule if necessary in Attachment K-5. </t>
  </si>
  <si>
    <t>15. Your administrative fee per Member per month (pMpm) offer should include all services listed in Attachment K-3.  Note and include separately a list of any exceptions to this rule if necessary in Attachment K-5.</t>
  </si>
  <si>
    <t>16. Provide a fixed fee per review for the Drug Utilization Review ("DUR") programs and per appeal in Attachment K-2.  The fee may NOT be based on the State's average membership per month or a percentage of the savings realized from the program.</t>
  </si>
  <si>
    <r>
      <t xml:space="preserve">17. Provide a fixed fee for "Other Programs" in Attachment K-7 based on those programs you listed in Section 4.4.2.3 (Response to Scope of Work).  The fee may </t>
    </r>
    <r>
      <rPr>
        <u val="single"/>
        <sz val="10"/>
        <color indexed="8"/>
        <rFont val="Arial"/>
        <family val="2"/>
      </rPr>
      <t>NOT</t>
    </r>
    <r>
      <rPr>
        <sz val="10"/>
        <color indexed="8"/>
        <rFont val="Arial"/>
        <family val="2"/>
      </rPr>
      <t xml:space="preserve"> include a percentage of the savings realized from the program. </t>
    </r>
  </si>
  <si>
    <r>
      <t xml:space="preserve">18. "Rebates" for purposes of your offer must provide complete pass through of </t>
    </r>
    <r>
      <rPr>
        <u val="single"/>
        <sz val="10"/>
        <color indexed="8"/>
        <rFont val="Arial"/>
        <family val="2"/>
      </rPr>
      <t>all</t>
    </r>
    <r>
      <rPr>
        <sz val="10"/>
        <color indexed="8"/>
        <rFont val="Arial"/>
        <family val="2"/>
      </rPr>
      <t xml:space="preserve"> revenue you receive from outside sources related to each Purchasing Pool Participant's utilization or enrollment of programs, which includes but is not limited to (1) access fees, market share fees, rebates, formulary access fees, administrative fees and marketing grants from pharmaceutical manufacturers and wholesalers and (2) data warehouse vendors; etc.</t>
    </r>
  </si>
  <si>
    <t xml:space="preserve">19. Along with complete pass through of "rebates", you must provide a guaranteed minimum dollar amount per paid prescription that each Purchasing Pool Participant will receive for "rebates." You may provide a different rebate amount for prescriptions depending on the days supplied (&lt;/= 45 days and &lt;/= 90 days). The contractor shall pay rebates due each Purchasing Pool Participant no less frequently than quarterly. There must be an annual reconciliation between the guarantee and actual amount of rebates paid. Note and include separately a list of any exceptions to this rule if necessary in Attachment K-5. </t>
  </si>
  <si>
    <t>Amounts on this attachment are calculated automatically and do not require input from the Offeror.  Please see Attachment K-1 Financial Instructions for more information.</t>
  </si>
  <si>
    <t>The prices and guarantees quoted in lines 6 through and including 14 of Attachments K-2A1 through K-2B4 are guaranteed for the State of Maryland and for each Purchasing Pool Participant in the MarylandRX Program.</t>
  </si>
  <si>
    <t>The Administrative Fees quoted in lines 1 through and including 5 of Attachments K-2A1 through K-2B4 are guaranteed for the length of the Contract, for the applicable fiscal year, for the State of Maryland for administering the State’s self-funded prescription drug plan.</t>
  </si>
  <si>
    <t>F-6</t>
  </si>
  <si>
    <t>F-7</t>
  </si>
  <si>
    <t>F-8</t>
  </si>
  <si>
    <t>2. Assumptions shown in Column A of Attachments K-2A1 through K-2B4 are provided to evaluate the impact to the State of the offer provided.  These assumptions are an evaluative model only and do not reflect projected utilization, enrollment, or drug spend for the State Plan or any Maryland Rx Program plan.  Offerors must guarantee all amounts shown on each Attachment K-2A1, K-2A2, K-2A3 and K-2A4 for each corresponding Maryland Rx Program enrollment tier, for each Maryland Rx Program Purchasing Pool Member, including the State.  The calculations for K-2B1, K-2B2, K-2B3, and K-2B4 will be performed automatically by multiplying the proposed guarantee and pricing point by the assumption.</t>
  </si>
  <si>
    <t xml:space="preserve">1. Administrative fees shown on lines 1 through 5 of Attachments K-2A1 through K-2B4 should be specific to the State.  Administrative fees paid by other Purchasing Pool Participants (i.e., not the State) shall be negotiated by the Contractor and the Purchasing Pool Member at the time the Purchasing Pool Participant joins the Maryland Rx Program.  </t>
  </si>
  <si>
    <t>Enrollment Tier: Less than 150,000 Members Among All Participating Pool Participants</t>
  </si>
  <si>
    <t>Enrollment Tier: 150,000 to 299,999 Members Among All Participating Pool Participants</t>
  </si>
  <si>
    <t>Enrollment Tier: 300,000 to 499,999 Members Among All Participating Pool Participants</t>
  </si>
  <si>
    <t>Enrollment Tier: More than 500,000 Members Among All Participating Pool Participants</t>
  </si>
  <si>
    <t>Solicitation No.:  F10R6200071</t>
  </si>
  <si>
    <t xml:space="preserve">Solicitation No.: F10R6200071 </t>
  </si>
  <si>
    <t>Mail - Guaranteed Rebate per Prescription</t>
  </si>
  <si>
    <t>Specialty - Guaranteed Rebate per Prescription</t>
  </si>
  <si>
    <t>12.</t>
  </si>
  <si>
    <t>Dispensing Fees   (Lines 6 through 8)</t>
  </si>
  <si>
    <t>Ingredient Costs   (Lines 9 through 11)</t>
  </si>
  <si>
    <t>Rebates   (Lines 12 through 14)</t>
  </si>
  <si>
    <t>Total   (Lines 15 through 18)</t>
  </si>
  <si>
    <t>Dispensing Fees  (Lines 16, Column G, K-2B1, K-2B2, K-2B3, K-2B4)</t>
  </si>
  <si>
    <t>Ingredient Costs  (Lines 17, Column G, K-2B1, K-2B2, K-2B3, K-2B4)</t>
  </si>
  <si>
    <t>Rebates  (Lines 18, Column G, K-2B1, K-2B2, K-2B3, K-2B4)</t>
  </si>
  <si>
    <t>Total  (Lines 19, Column G, K-2B1, K-2B2, K-2B3, K-2B4)</t>
  </si>
  <si>
    <t>(Less than 150,000 Members)</t>
  </si>
  <si>
    <t>(150,000 to 299,999)</t>
  </si>
  <si>
    <t>(300,000 to 499,999)</t>
  </si>
  <si>
    <t>(More than 500,000</t>
  </si>
  <si>
    <t>Attachment K-2B Sum: Weighted Aggregate Costs - Prescription Drug Plan</t>
  </si>
  <si>
    <t xml:space="preserve">The financial proposal will be a weighted average of the four Purchasing Pool group proposals. The total cost for response K-2A1 and K-2B1 will be weighted at 60% (less than 150,000 members); the total cost for response K-2A2 and K-2B2 will be weighted at 20% (150,000 to 299,999 members); the total cost for response K-2A3 and K-2B3 will be weighted at 10% (300,000 to 499,999 members); and the total cost for response K-2A4 and K-2B4 will be weighted at 10% (more than 500,000 members). </t>
  </si>
  <si>
    <t>Claim Forms (e.g., direct member reimbursement, home delivery pharmacy, etc.)</t>
  </si>
  <si>
    <t>The pricing offered for "generics" does not exclude any generics (e.g., those generics during their exclusivity period, etc.)</t>
  </si>
  <si>
    <t>Provide a list of drugs available at your specialty pharmacy along with the information requested below.</t>
  </si>
  <si>
    <t>Fees for Drug Utilization Reviews:</t>
  </si>
  <si>
    <t>Administrative Fees</t>
  </si>
  <si>
    <t>Medicare Part D Subsidy Support Fee per month per Medicare Eligible Participant Not Enrolled in Part D (guaranteed regardless of actual enrollment)</t>
  </si>
  <si>
    <t>Medicare Part D Subsidy Support Fee</t>
  </si>
  <si>
    <t>Monthly eligibility submission to CMS, and response file management/coordination with State and PPPs</t>
  </si>
  <si>
    <t>Claim submission to CMS, regardless of frequency of submission selected by State or PPPs</t>
  </si>
  <si>
    <t>Paper claim submission fee for Coordination of Benefits for Part D enrollees</t>
  </si>
  <si>
    <t>Prior authorizations to categorize Part B covered drugs for exclusion from claim submission</t>
  </si>
  <si>
    <t>Storage of data for CMS audit, and participation in CMS audits, as needed</t>
  </si>
  <si>
    <t>Certificates of Coverage at termination of Creditable Coverage, including postage and mailing</t>
  </si>
  <si>
    <t>Offeror's Response</t>
  </si>
  <si>
    <t>Financial Questionnaire</t>
  </si>
  <si>
    <t>Yes or No</t>
  </si>
  <si>
    <t>Offeror Name:</t>
  </si>
  <si>
    <t>Authorized Representative:</t>
  </si>
  <si>
    <t>Signature and Date</t>
  </si>
  <si>
    <t>Witness:</t>
  </si>
  <si>
    <t xml:space="preserve">Use this worksheet to provide additional explanation that you wish to offer for any questions for which a "no" response, or a "yes" response with a qualifier, was given.  </t>
  </si>
  <si>
    <t xml:space="preserve">Explanations must be numbered to correspond to the Financial Compliance Checklist item to which it pertains. </t>
  </si>
  <si>
    <t>Please do not exceed 1,024 characters per line; if your response is longer than 1,024 characters, use multiple lines.</t>
  </si>
  <si>
    <t>Most importantly, keep all explanations brief.</t>
  </si>
  <si>
    <t>Section/      Question #</t>
  </si>
  <si>
    <t>Explanation</t>
  </si>
  <si>
    <t>Plan Design (PPO, Indemnity, Medicare Supplement)</t>
  </si>
  <si>
    <r>
      <t xml:space="preserve">* </t>
    </r>
    <r>
      <rPr>
        <sz val="10"/>
        <rFont val="Times New Roman"/>
        <family val="1"/>
      </rPr>
      <t>Ability to accept a self-bill and monthly carrier reconciliation, faxing and/or emailing discrepancies to the City's Benefits Office</t>
    </r>
  </si>
  <si>
    <t>Customer Service</t>
  </si>
  <si>
    <t>Corporate and Other Overhead</t>
  </si>
  <si>
    <t>Taxes</t>
  </si>
  <si>
    <t>Profit</t>
  </si>
  <si>
    <t>Vendor share of State's annual open enrollment costs</t>
  </si>
  <si>
    <t>5-10 annual Ad Hoc reporting requests</t>
  </si>
  <si>
    <t xml:space="preserve">ID Card Production and Delivery </t>
  </si>
  <si>
    <t>Member Enrollment Packages ("packet")</t>
  </si>
  <si>
    <t>One time Installation and Set-up Charge</t>
  </si>
  <si>
    <t>Network Directory Booklet Charge</t>
  </si>
  <si>
    <t>Formulary Booklet Charge</t>
  </si>
  <si>
    <t xml:space="preserve">Fees associated with audits </t>
  </si>
  <si>
    <t>1.</t>
  </si>
  <si>
    <t>Rx Electronic Charge for On-line Adjudication</t>
  </si>
  <si>
    <t>Mail Service Claims Integration</t>
  </si>
  <si>
    <t>Specialty Pharmacy Claims Integration</t>
  </si>
  <si>
    <t>Toll-Free Number for Participants</t>
  </si>
  <si>
    <t>Toll-Free Number for Pharmacies</t>
  </si>
  <si>
    <t>Toll-Free Number for Providers</t>
  </si>
  <si>
    <t>Formulary Management</t>
  </si>
  <si>
    <t>Standard Reporting Package</t>
  </si>
  <si>
    <t>Access to Web-based Reporting</t>
  </si>
  <si>
    <t>Hardware/Software</t>
  </si>
  <si>
    <t>Explanation of Benefits</t>
  </si>
  <si>
    <t>Hard copy of Formulary/Preferred Drug List</t>
  </si>
  <si>
    <t>Hard copy of Retail Network listing</t>
  </si>
  <si>
    <t>Condition</t>
  </si>
  <si>
    <t>Product</t>
  </si>
  <si>
    <t>AWP Discount</t>
  </si>
  <si>
    <t>Rebate Share</t>
  </si>
  <si>
    <t>Instructions:</t>
  </si>
  <si>
    <t>Financial Offer - Per Unit</t>
  </si>
  <si>
    <t>Administrative fee per paper claim</t>
  </si>
  <si>
    <t>Fee per appeal</t>
  </si>
  <si>
    <t>Retail</t>
  </si>
  <si>
    <t>Specialty</t>
  </si>
  <si>
    <t>Administrative fee pMpm</t>
  </si>
  <si>
    <t>2007 Fiscal Year</t>
  </si>
  <si>
    <t>2008 Fiscal Year</t>
  </si>
  <si>
    <t>2009 Fiscal Year</t>
  </si>
  <si>
    <t>2010 Fiscal Year</t>
  </si>
  <si>
    <t>2011 Fiscal Year</t>
  </si>
  <si>
    <t>Assumptions</t>
  </si>
  <si>
    <t>Medicare Part D Subsidy Support Fee per month per Medicare Eligible Participant Not Enrolled in Part D</t>
  </si>
  <si>
    <t>All pMpm fees must be quoted on a fully-loaded basis, i.e., fees must include all direct and indirect costs, general and administrative overhead, purchasing burden and profit.  No other fees or charges may be added to the contract after award, nor will the Contractor be compensated on any basis other than the applicable fully loaded pMpm rate.</t>
  </si>
  <si>
    <t>Specialty drugs processed at a retail pharmacy will be included in the guarantees for retail pricing terms.</t>
  </si>
  <si>
    <t>Request for Pharmacy Benefits Purchasing Pool Management and Pharmacy Benefits Plan Administration Services for The State of Maryland</t>
  </si>
  <si>
    <t>A.</t>
  </si>
  <si>
    <t>B.</t>
  </si>
  <si>
    <t>C.</t>
  </si>
  <si>
    <t>Attachment K-3: Administrative Fee Breakdown - Prescription Drug Plan</t>
  </si>
  <si>
    <t>Attachment K-1: Financial Proposal Instructions - Prescription Drug Plan</t>
  </si>
  <si>
    <t>Other  (please specify in K-5, Explain)</t>
  </si>
  <si>
    <t>2.</t>
  </si>
  <si>
    <t>Attachment K-4: Financial Compliance Checklist</t>
  </si>
  <si>
    <t>Yes/No</t>
  </si>
  <si>
    <t>Attachment K-5: Financial Compliance Checklist - Explanation</t>
  </si>
  <si>
    <t>Complete all the attached financial exhibits for the prescription drug plan.  Print your responses, and also send a completed file electronically via CD.  De-identified, aggregate claims and enrollment experience are provided for your use in the Excel file labeled, Rx Data.xls (Excel Attachment Rx Data).</t>
  </si>
  <si>
    <t>3.</t>
  </si>
  <si>
    <t>4.</t>
  </si>
  <si>
    <t>5.</t>
  </si>
  <si>
    <t>6.</t>
  </si>
  <si>
    <t>Generic</t>
  </si>
  <si>
    <t>8.</t>
  </si>
  <si>
    <t>9.</t>
  </si>
  <si>
    <t>10.</t>
  </si>
  <si>
    <t>11.</t>
  </si>
  <si>
    <t>13.</t>
  </si>
  <si>
    <t>14.</t>
  </si>
  <si>
    <t xml:space="preserve">Brand </t>
  </si>
  <si>
    <t>a.</t>
  </si>
  <si>
    <t>b.</t>
  </si>
  <si>
    <t>c.</t>
  </si>
  <si>
    <t>d.</t>
  </si>
  <si>
    <t>e.</t>
  </si>
  <si>
    <t>f.</t>
  </si>
  <si>
    <t>g.</t>
  </si>
  <si>
    <t>h.</t>
  </si>
  <si>
    <t>j.</t>
  </si>
  <si>
    <t>i.</t>
  </si>
  <si>
    <t>k.</t>
  </si>
  <si>
    <t>l.</t>
  </si>
  <si>
    <t>m.</t>
  </si>
  <si>
    <t>n.</t>
  </si>
  <si>
    <t>o.</t>
  </si>
  <si>
    <t>p.</t>
  </si>
  <si>
    <t>q.</t>
  </si>
  <si>
    <t>r.</t>
  </si>
  <si>
    <t>s.</t>
  </si>
  <si>
    <t>t.</t>
  </si>
  <si>
    <t>u.</t>
  </si>
  <si>
    <t>v.</t>
  </si>
  <si>
    <t>w.</t>
  </si>
  <si>
    <t>x.</t>
  </si>
  <si>
    <t>y.</t>
  </si>
  <si>
    <t>z.</t>
  </si>
  <si>
    <t>aa.</t>
  </si>
  <si>
    <t>bb.</t>
  </si>
  <si>
    <t>cc.</t>
  </si>
  <si>
    <t>dd.</t>
  </si>
  <si>
    <t>15.</t>
  </si>
  <si>
    <t>"pMpm" means a cost for each Member, as defined in the State's RFP, on a monthly basis.</t>
  </si>
  <si>
    <t>Prior authorizations</t>
  </si>
  <si>
    <t>Managed Drug Limitations/Quantity Limits</t>
  </si>
  <si>
    <t>Step Therapy</t>
  </si>
  <si>
    <t>Concurrent Drug Utilization Review</t>
  </si>
  <si>
    <t>8.a.</t>
  </si>
  <si>
    <t>9.a.</t>
  </si>
  <si>
    <t>9.b.</t>
  </si>
  <si>
    <t>10.a.</t>
  </si>
  <si>
    <t>10.b.</t>
  </si>
  <si>
    <t>11.a.</t>
  </si>
  <si>
    <t>11.b.</t>
  </si>
  <si>
    <t>12.a.</t>
  </si>
  <si>
    <t>Mail</t>
  </si>
  <si>
    <t>8.b.</t>
  </si>
  <si>
    <t>REBATES (Dollar Amount per Prescription)</t>
  </si>
  <si>
    <t>DISPENSING FEES (Dollar Amount per Prescription)</t>
  </si>
  <si>
    <t>Column A</t>
  </si>
  <si>
    <t>Column B</t>
  </si>
  <si>
    <t>Column C</t>
  </si>
  <si>
    <t>Column D</t>
  </si>
  <si>
    <t>Column E</t>
  </si>
  <si>
    <t>Column F</t>
  </si>
  <si>
    <t>Column G</t>
  </si>
  <si>
    <t>5 Year Total</t>
  </si>
  <si>
    <t>TOTAL COSTS</t>
  </si>
  <si>
    <t>INGREDIENT COSTS (Percent off AWP)</t>
  </si>
  <si>
    <t>Total</t>
  </si>
  <si>
    <t>Members</t>
  </si>
  <si>
    <t>Paper Claims</t>
  </si>
  <si>
    <t>Reviews</t>
  </si>
  <si>
    <t>Appeals</t>
  </si>
  <si>
    <t>Prescriptions</t>
  </si>
  <si>
    <t>Ingredient Cost</t>
  </si>
  <si>
    <t>INGREDIENT COSTS (Net of % off AWP)</t>
  </si>
  <si>
    <t>16.</t>
  </si>
  <si>
    <t>17.</t>
  </si>
  <si>
    <t>Dispensing Fee</t>
  </si>
  <si>
    <t>Attachment K-2B3: Aggregate Costs - Prescription Drug Plan</t>
  </si>
  <si>
    <t>Attachment K-2B4: Aggregate Costs - Prescription Drug Plan</t>
  </si>
  <si>
    <t>Member Online Access</t>
  </si>
  <si>
    <t>HIPAA Compliance</t>
  </si>
  <si>
    <t>Coordination of Benefits</t>
  </si>
  <si>
    <t>Attendance at Annual Enrollment Meetings and Benefit Fairs</t>
  </si>
  <si>
    <t>Printing and Mailing Costs</t>
  </si>
  <si>
    <t>Contracting</t>
  </si>
  <si>
    <t>ee.</t>
  </si>
  <si>
    <t>ff.</t>
  </si>
  <si>
    <t>gg.</t>
  </si>
  <si>
    <t>hh.</t>
  </si>
  <si>
    <t>ii.</t>
  </si>
  <si>
    <t>Program</t>
  </si>
  <si>
    <t>If you provide a "no" response, or a "yes" response with a qualifier, please provide an explanation for why you cannot comply with the requirement in full in Attachment K-5 - Financial Compliance Explanation.  All "No" responses must have a corresponding explanation or alternative.  All explanations must be numbered to correspond to the questions to which they pertain and they must be brief.</t>
  </si>
  <si>
    <t>Satisfaction Survey</t>
  </si>
  <si>
    <t>Note: Offerors must include all administrative fee components in the Fixed Fees (Lines 1 - 6) shown on Exhibits K-2A1 - K-2A4; the following checklist should be used to document Offeror's compliance with this provision.  Detail any negative responses in the Financial Compliance Checklist Attachment K-5.</t>
  </si>
  <si>
    <t>Attachment K-2A1: Guarantees for Fixed Fees, Dispensing Fees, Ingredient Cost Discounts and Rebates</t>
  </si>
  <si>
    <t>Attachment K-2A2: Guarantees for Fixed Fees, Dispensing Fees, Ingredient Cost Discounts and Rebates</t>
  </si>
  <si>
    <t>Attachment K-2A3: Guarantees for Fixed Fees, Dispensing Fees, Ingredient Cost Discounts and Rebates</t>
  </si>
  <si>
    <t>Attachment K-2A4: Guarantees for Fixed Fees, Dispensing Fees, Ingredient Cost Discounts and Rebates</t>
  </si>
  <si>
    <t xml:space="preserve">Attachment K-2B2:     Aggregate Costs </t>
  </si>
  <si>
    <t>Offeror will provide underwriting and actuarial related contract services.</t>
  </si>
  <si>
    <t>4.a.</t>
  </si>
  <si>
    <t>4.b.</t>
  </si>
  <si>
    <t>4.c.</t>
  </si>
  <si>
    <t>4.d.</t>
  </si>
  <si>
    <t>6.a.</t>
  </si>
  <si>
    <t>6.b.</t>
  </si>
  <si>
    <t>7.</t>
  </si>
  <si>
    <t>7.a.</t>
  </si>
  <si>
    <t>7.b.</t>
  </si>
  <si>
    <t>12.b</t>
  </si>
  <si>
    <t>Weighting</t>
  </si>
  <si>
    <t>Attachment K-2B1: Aggregate Costs</t>
  </si>
  <si>
    <t>18.</t>
  </si>
  <si>
    <t>19.</t>
  </si>
  <si>
    <t>Your offer and all pricing during the term of the contract must comply with all of the following notes:</t>
  </si>
  <si>
    <t>ADMINISTRATIVE FEES (Dollar Amount per Unit)</t>
  </si>
  <si>
    <t>Fees as a Percentage of the Total</t>
  </si>
  <si>
    <t>F-1</t>
  </si>
  <si>
    <t>F-2</t>
  </si>
  <si>
    <t>F-3</t>
  </si>
  <si>
    <t>F-4</t>
  </si>
  <si>
    <t>F-5</t>
  </si>
  <si>
    <t>The pricing offered for "brand drugs" does not exclude any brand drugs.</t>
  </si>
  <si>
    <t>Fees to Coordinate with Other Vendors</t>
  </si>
  <si>
    <t>Present in this worksheet "Other Programs" based on those programs you listed in Section 4.4.2.3 (Response to Scope of Work).  The fee may NOT include a percentage of the savings realized from the program. Provide a description of the program, the cost basis such as pMpm or per occurance, and return/savings for the project.  Please supply the fees to coordinate with other vendors (i.e. Disease Managemenmt program).</t>
  </si>
  <si>
    <t>Administrative Fees  (Lines 15, Column G, K-2B1, K-2B2, K-2B3, K-2B4)</t>
  </si>
  <si>
    <t>Attachment K-6: Specialty Drug List Analysis</t>
  </si>
  <si>
    <t>Attachment K-7: Other Programs</t>
  </si>
  <si>
    <t>Guaranteed Rebate per Prescription for up to 46 days supply</t>
  </si>
  <si>
    <t>Guaranteed Rebate per Prescription exceeding 45 days supply</t>
  </si>
  <si>
    <t>Administrative Fees   (Lines 1 through 5)</t>
  </si>
  <si>
    <r>
      <t xml:space="preserve">Weighted Value - </t>
    </r>
    <r>
      <rPr>
        <b/>
        <sz val="12"/>
        <color indexed="10"/>
        <rFont val="Arial"/>
        <family val="2"/>
      </rPr>
      <t>Percentage of Line 5</t>
    </r>
  </si>
  <si>
    <t>Cost and Return on Investment</t>
  </si>
  <si>
    <t>Description</t>
  </si>
  <si>
    <t>Please refer to Attachment K-1 Financial Instructions when completing this attachment.</t>
  </si>
  <si>
    <t>9.   For those claims that are processed at the mail and specialty pharmacies, your offer for the ingredient cost component of claims costs may use discounted AWP pricing, and you are not required to pass through actual acquisition pricing at mail or specialty.</t>
  </si>
  <si>
    <t xml:space="preserve">3. The ranking of financial proposals will be based on total cost to the State (not the cost to the Maryland Rx Program as a whole) based on a weighted average of the four Purchasing Pool group proposals, as calculated in Attachment K-2B Sum.  </t>
  </si>
  <si>
    <t>4. Your offer for claims processed at retail pharmacies must provide complete "pass-through" pricing for all Maryland Rx Program Purchasing Pool Participants, including the State.  In other words, you pass directly to the State the contracts you have negotiated with retail pharmacies (i.e., you take no spread on retail claims), which includes the benefit of "lowest-of-pricing logic". Example: The "lowest-of-pricing logic" means that in instances where the U&amp;C pricing is lower than the negotiated pharmacy rate and the copay, then U&amp;C pricing will be used.</t>
  </si>
  <si>
    <t>6. Drug ingredient cost and pricing terms, dispensing fees, and rebates for each successive enrollment tier (Exhibits K-2A2 through K-2B4) must be equal to or more generous than the prior enrollment tier.</t>
  </si>
  <si>
    <t>7.  The guarantees for each Purchasing Pool Participant may NOT require that the Purchasing Pool Participant implement any plan designs or programs that are different from the plan design and programs currently in place.</t>
  </si>
  <si>
    <t>8. The guarantees for each Purchasing Pool Participant may NOT include consideration for the following: (a) claims that may be priced using a pharmacy U&amp;C price, submitted price, etc.; (b) zero-balance claims; (c) savings associated with any drug utilization review program, which includes but is not limited to switching from brands to generics, etc.; (d) overages/savings from meeting guarantees for other pricing terms like rebates; etc.</t>
  </si>
  <si>
    <t>Revised - Addendum No. 1</t>
  </si>
  <si>
    <t>The Contractor agrees to count, for purposes of reaching a Maryland Rx Program enrollment tier, the enrollment of a Purchasing Pool Participant that leaves the Maryland Rx Program but continues to contract with the Contractor for pharmacy/prescription benefit management services through the period the former Purchasing Pool Participant contracts with the Contractor for such services.</t>
  </si>
  <si>
    <t xml:space="preserve">10. For the guaranteed minimum discount percentages off AWP:  The AWP must be from one nationally recognized source like First DataBank, Medispan, etc. and be the one associated with the actual NDC-11 submitted by the pharmacy, and used to fill the prescription.  Note and include separately a list of any exceptions to this rule (e.g., compound prescriptions, etc.) if necessary in Attachment K-5. </t>
  </si>
  <si>
    <t xml:space="preserve">5. Along with "pass-through" pricing, the guarantees quoted in your financial proposal (Attachments K-2A1 through K-2B4, lines 6 through 14) shall apply to each Purchasing Pool Participant on an annual basis for the duration of a Purchasing Pool Participant’s participation in the Maryland Rx Program.  The guarantees applicable to each Purchasing Pool Participant, including the State, shall be based on the Offeror's guarantees (i.e., as shown Attachment K-2A1, K2-A2, K2-A3 or K2-A4) for the enrollment tier that corresponds to the aggregate enrollment in the Maryland Rx Program.  The State, as a Purchasing Pool Participant, shall enjoy the benefit of these guarantees with respect to the State’s Plan.  </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</si>
</sst>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0.0%"/>
    <numFmt numFmtId="170" formatCode="mm/dd/yy"/>
    <numFmt numFmtId="171" formatCode="#,##0;\-#,##0;&quot;-&quot;"/>
    <numFmt numFmtId="172" formatCode="0.0"/>
    <numFmt numFmtId="173" formatCode="0.000"/>
    <numFmt numFmtId="174" formatCode="_(* #,##0.0_);_(* \(#,##0.0\);_(* &quot;-&quot;??_);_(@_)"/>
    <numFmt numFmtId="175" formatCode="_(* #,##0_);_(* \(#,##0\);_(* &quot;-&quot;??_);_(@_)"/>
    <numFmt numFmtId="176" formatCode="General_)"/>
    <numFmt numFmtId="177" formatCode="0.000%"/>
    <numFmt numFmtId="178" formatCode="m/d"/>
    <numFmt numFmtId="179" formatCode="#,##0.0"/>
    <numFmt numFmtId="180" formatCode="mmmm\-dd\,\ yyyy"/>
    <numFmt numFmtId="181" formatCode="mmmm\ dd\,\ yyyy"/>
    <numFmt numFmtId="182" formatCode="_(&quot;$&quot;* #,##0.0_);_(&quot;$&quot;* \(#,##0.0\);_(&quot;$&quot;* &quot;-&quot;??_);_(@_)"/>
    <numFmt numFmtId="183" formatCode="_(&quot;$&quot;* #,##0_);_(&quot;$&quot;* \(#,##0\);_(&quot;$&quot;* &quot;-&quot;??_);_(@_)"/>
    <numFmt numFmtId="184" formatCode="0.0000"/>
    <numFmt numFmtId="185" formatCode="0.0000%"/>
    <numFmt numFmtId="186" formatCode="mmmm\ d\,\ yyyy"/>
    <numFmt numFmtId="187" formatCode="#,##0.000"/>
    <numFmt numFmtId="188" formatCode="000000000"/>
    <numFmt numFmtId="189" formatCode="&quot;$&quot;#,##0.0"/>
    <numFmt numFmtId="190" formatCode="mmmm\-yy"/>
    <numFmt numFmtId="191" formatCode="0_);\(0\)"/>
    <numFmt numFmtId="192" formatCode="&quot;$&quot;#,##0;[Red]&quot;$&quot;#,##0"/>
    <numFmt numFmtId="193" formatCode="_(* #,##0.000_);_(* \(#,##0.000\);_(* &quot;-&quot;??_);_(@_)"/>
    <numFmt numFmtId="194" formatCode="&quot;$&quot;#,##0.0_);\(&quot;$&quot;#,##0.0\)"/>
    <numFmt numFmtId="195" formatCode="0.000000000"/>
    <numFmt numFmtId="196" formatCode="00000"/>
    <numFmt numFmtId="197" formatCode="0.00000"/>
    <numFmt numFmtId="198" formatCode="0_)"/>
    <numFmt numFmtId="199" formatCode="0;[Red]0"/>
    <numFmt numFmtId="200" formatCode="_(&quot;$&quot;* #,##0.000_);_(&quot;$&quot;* \(#,##0.000\);_(&quot;$&quot;* &quot;-&quot;??_);_(@_)"/>
    <numFmt numFmtId="201" formatCode="_(&quot;$&quot;* #,##0.0000_);_(&quot;$&quot;* \(#,##0.0000\);_(&quot;$&quot;* &quot;-&quot;??_);_(@_)"/>
    <numFmt numFmtId="202" formatCode="mm"/>
    <numFmt numFmtId="203" formatCode="mm/"/>
    <numFmt numFmtId="204" formatCode="mmmmm"/>
    <numFmt numFmtId="205" formatCode="mmmm"/>
    <numFmt numFmtId="206" formatCode="0.00;[Red]0.00"/>
    <numFmt numFmtId="207" formatCode="mmmm/dd/yyyy"/>
    <numFmt numFmtId="208" formatCode="#,##0.0000"/>
    <numFmt numFmtId="209" formatCode="0.00000%"/>
    <numFmt numFmtId="210" formatCode="mmmmm\ dd\,yyyy"/>
    <numFmt numFmtId="211" formatCode="mmmm\ dd\,yyyy"/>
    <numFmt numFmtId="212" formatCode="_(* #,##0.0000_);_(* \(#,##0.0000\);_(* &quot;-&quot;??_);_(@_)"/>
    <numFmt numFmtId="213" formatCode="&quot;$&quot;#,##0.00;[Red]&quot;$&quot;#,##0.00"/>
    <numFmt numFmtId="214" formatCode="mmmm\,\ yyyy"/>
    <numFmt numFmtId="215" formatCode="#,##0.0_);\(#,##0.0\)"/>
    <numFmt numFmtId="216" formatCode="#,##0.000_);\(#,##0.000\)"/>
    <numFmt numFmtId="217" formatCode="d\-mmm\-yyyy"/>
    <numFmt numFmtId="218" formatCode="&quot;$&quot;#,##0.00000000"/>
    <numFmt numFmtId="219" formatCode="m/d/yy"/>
    <numFmt numFmtId="220" formatCode="#,##0.0000_);\(#,##0.0000\)"/>
    <numFmt numFmtId="221" formatCode="&quot;$&quot;#,##0.000"/>
  </numFmts>
  <fonts count="46">
    <font>
      <sz val="10"/>
      <name val="Arial"/>
      <family val="0"/>
    </font>
    <font>
      <sz val="10"/>
      <color indexed="18"/>
      <name val="Arial Narrow"/>
      <family val="2"/>
    </font>
    <font>
      <b/>
      <sz val="14"/>
      <color indexed="16"/>
      <name val="Arial"/>
      <family val="2"/>
    </font>
    <font>
      <sz val="10"/>
      <color indexed="18"/>
      <name val="Arial"/>
      <family val="2"/>
    </font>
    <font>
      <b/>
      <sz val="10"/>
      <name val="Arial"/>
      <family val="2"/>
    </font>
    <font>
      <sz val="12"/>
      <name val="Times New Roman"/>
      <family val="1"/>
    </font>
    <font>
      <b/>
      <sz val="10"/>
      <color indexed="18"/>
      <name val="Arial"/>
      <family val="2"/>
    </font>
    <font>
      <sz val="10"/>
      <color indexed="8"/>
      <name val="Arial"/>
      <family val="2"/>
    </font>
    <font>
      <sz val="10"/>
      <name val="MS Serif"/>
      <family val="0"/>
    </font>
    <font>
      <sz val="10"/>
      <color indexed="16"/>
      <name val="MS Serif"/>
      <family val="0"/>
    </font>
    <font>
      <u val="single"/>
      <sz val="10"/>
      <color indexed="36"/>
      <name val="Arial"/>
      <family val="0"/>
    </font>
    <font>
      <b/>
      <sz val="12"/>
      <name val="Arial"/>
      <family val="2"/>
    </font>
    <font>
      <u val="single"/>
      <sz val="10"/>
      <color indexed="12"/>
      <name val="Arial"/>
      <family val="0"/>
    </font>
    <font>
      <sz val="8"/>
      <name val="Helv"/>
      <family val="0"/>
    </font>
    <font>
      <b/>
      <sz val="8"/>
      <color indexed="8"/>
      <name val="Helv"/>
      <family val="0"/>
    </font>
    <font>
      <b/>
      <sz val="10"/>
      <color indexed="10"/>
      <name val="Arial"/>
      <family val="2"/>
    </font>
    <font>
      <sz val="10"/>
      <color indexed="10"/>
      <name val="Arial"/>
      <family val="2"/>
    </font>
    <font>
      <sz val="14"/>
      <name val="Arial"/>
      <family val="2"/>
    </font>
    <font>
      <sz val="10"/>
      <name val="Times New Roman"/>
      <family val="0"/>
    </font>
    <font>
      <b/>
      <sz val="10"/>
      <color indexed="18"/>
      <name val="Times New Roman"/>
      <family val="1"/>
    </font>
    <font>
      <sz val="10"/>
      <name val="Monotype Sorts"/>
      <family val="0"/>
    </font>
    <font>
      <sz val="10"/>
      <color indexed="12"/>
      <name val="Arial"/>
      <family val="2"/>
    </font>
    <font>
      <b/>
      <sz val="18"/>
      <color indexed="18"/>
      <name val="Arial"/>
      <family val="2"/>
    </font>
    <font>
      <b/>
      <sz val="10"/>
      <color indexed="9"/>
      <name val="Arial"/>
      <family val="2"/>
    </font>
    <font>
      <sz val="10"/>
      <color indexed="9"/>
      <name val="Arial"/>
      <family val="2"/>
    </font>
    <font>
      <b/>
      <sz val="14"/>
      <color indexed="18"/>
      <name val="Arial"/>
      <family val="2"/>
    </font>
    <font>
      <sz val="18"/>
      <color indexed="10"/>
      <name val="Arial"/>
      <family val="2"/>
    </font>
    <font>
      <b/>
      <sz val="14"/>
      <color indexed="10"/>
      <name val="Arial"/>
      <family val="2"/>
    </font>
    <font>
      <b/>
      <sz val="16"/>
      <color indexed="18"/>
      <name val="Arial"/>
      <family val="2"/>
    </font>
    <font>
      <b/>
      <sz val="12"/>
      <color indexed="9"/>
      <name val="Arial"/>
      <family val="2"/>
    </font>
    <font>
      <b/>
      <sz val="12"/>
      <color indexed="18"/>
      <name val="Arial"/>
      <family val="2"/>
    </font>
    <font>
      <sz val="12"/>
      <color indexed="18"/>
      <name val="Arial"/>
      <family val="2"/>
    </font>
    <font>
      <sz val="12"/>
      <name val="Arial"/>
      <family val="2"/>
    </font>
    <font>
      <sz val="12"/>
      <color indexed="18"/>
      <name val="Arial Narrow"/>
      <family val="2"/>
    </font>
    <font>
      <sz val="12"/>
      <color indexed="9"/>
      <name val="Arial"/>
      <family val="2"/>
    </font>
    <font>
      <sz val="12"/>
      <color indexed="10"/>
      <name val="Arial"/>
      <family val="2"/>
    </font>
    <font>
      <b/>
      <sz val="12"/>
      <color indexed="10"/>
      <name val="Arial"/>
      <family val="2"/>
    </font>
    <font>
      <sz val="12"/>
      <color indexed="12"/>
      <name val="Arial"/>
      <family val="2"/>
    </font>
    <font>
      <b/>
      <u val="single"/>
      <sz val="12"/>
      <color indexed="18"/>
      <name val="Arial"/>
      <family val="2"/>
    </font>
    <font>
      <b/>
      <sz val="12"/>
      <color indexed="12"/>
      <name val="Arial"/>
      <family val="2"/>
    </font>
    <font>
      <b/>
      <u val="single"/>
      <sz val="12"/>
      <color indexed="12"/>
      <name val="Arial"/>
      <family val="2"/>
    </font>
    <font>
      <u val="single"/>
      <sz val="12"/>
      <color indexed="18"/>
      <name val="Arial"/>
      <family val="2"/>
    </font>
    <font>
      <b/>
      <sz val="14"/>
      <color indexed="9"/>
      <name val="Arial"/>
      <family val="2"/>
    </font>
    <font>
      <i/>
      <sz val="10"/>
      <color indexed="8"/>
      <name val="Arial"/>
      <family val="2"/>
    </font>
    <font>
      <u val="single"/>
      <sz val="10"/>
      <color indexed="8"/>
      <name val="Arial"/>
      <family val="2"/>
    </font>
    <font>
      <b/>
      <sz val="10"/>
      <color indexed="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18"/>
        <bgColor indexed="64"/>
      </patternFill>
    </fill>
    <fill>
      <patternFill patternType="solid">
        <fgColor indexed="26"/>
        <bgColor indexed="64"/>
      </patternFill>
    </fill>
  </fills>
  <borders count="120">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right style="thin"/>
      <top style="thin"/>
      <bottom style="thin"/>
    </border>
    <border>
      <left style="thick">
        <color indexed="8"/>
      </left>
      <right style="thin">
        <color indexed="22"/>
      </right>
      <top style="thick">
        <color indexed="8"/>
      </top>
      <bottom>
        <color indexed="63"/>
      </bottom>
    </border>
    <border>
      <left style="thin">
        <color indexed="22"/>
      </left>
      <right style="thin">
        <color indexed="22"/>
      </right>
      <top style="thick">
        <color indexed="8"/>
      </top>
      <bottom>
        <color indexed="63"/>
      </bottom>
    </border>
    <border>
      <left style="thin">
        <color indexed="8"/>
      </left>
      <right style="thin">
        <color indexed="8"/>
      </right>
      <top style="thick">
        <color indexed="8"/>
      </top>
      <bottom>
        <color indexed="63"/>
      </bottom>
    </border>
    <border>
      <left style="thick">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22"/>
      </top>
      <bottom style="thin">
        <color indexed="22"/>
      </bottom>
    </border>
    <border>
      <left style="thick">
        <color indexed="8"/>
      </left>
      <right style="thin">
        <color indexed="22"/>
      </right>
      <top style="thin">
        <color indexed="22"/>
      </top>
      <bottom style="thin">
        <color indexed="22"/>
      </bottom>
    </border>
    <border>
      <left style="thin">
        <color indexed="22"/>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color indexed="63"/>
      </top>
      <bottom>
        <color indexed="63"/>
      </bottom>
    </border>
    <border>
      <left style="thin">
        <color indexed="8"/>
      </left>
      <right style="thin">
        <color indexed="8"/>
      </right>
      <top style="thin">
        <color indexed="22"/>
      </top>
      <bottom style="thin">
        <color indexed="22"/>
      </bottom>
    </border>
    <border>
      <left style="thin">
        <color indexed="8"/>
      </left>
      <right style="medium">
        <color indexed="8"/>
      </right>
      <top style="thin">
        <color indexed="22"/>
      </top>
      <bottom style="thin">
        <color indexed="22"/>
      </bottom>
    </border>
    <border>
      <left style="thin">
        <color indexed="8"/>
      </left>
      <right style="thick">
        <color indexed="8"/>
      </right>
      <top style="thick">
        <color indexed="8"/>
      </top>
      <bottom>
        <color indexed="63"/>
      </bottom>
    </border>
    <border>
      <left style="thin">
        <color indexed="8"/>
      </left>
      <right style="thick">
        <color indexed="8"/>
      </right>
      <top>
        <color indexed="63"/>
      </top>
      <bottom>
        <color indexed="63"/>
      </bottom>
    </border>
    <border>
      <left>
        <color indexed="63"/>
      </left>
      <right style="thin">
        <color indexed="8"/>
      </right>
      <top>
        <color indexed="63"/>
      </top>
      <bottom style="thin">
        <color indexed="22"/>
      </bottom>
    </border>
    <border>
      <left style="thin">
        <color indexed="8"/>
      </left>
      <right style="thin">
        <color indexed="8"/>
      </right>
      <top>
        <color indexed="63"/>
      </top>
      <bottom style="thin">
        <color indexed="22"/>
      </bottom>
    </border>
    <border>
      <left style="thin">
        <color indexed="8"/>
      </left>
      <right style="thick">
        <color indexed="8"/>
      </right>
      <top>
        <color indexed="63"/>
      </top>
      <bottom style="thin">
        <color indexed="22"/>
      </bottom>
    </border>
    <border>
      <left style="thin">
        <color indexed="8"/>
      </left>
      <right style="thick">
        <color indexed="8"/>
      </right>
      <top style="thin">
        <color indexed="22"/>
      </top>
      <bottom style="thin">
        <color indexed="22"/>
      </bottom>
    </border>
    <border>
      <left style="thin">
        <color indexed="8"/>
      </left>
      <right style="thin">
        <color indexed="8"/>
      </right>
      <top style="thin">
        <color indexed="22"/>
      </top>
      <bottom>
        <color indexed="63"/>
      </bottom>
    </border>
    <border>
      <left style="thin">
        <color indexed="8"/>
      </left>
      <right style="thick">
        <color indexed="8"/>
      </right>
      <top style="thin">
        <color indexed="22"/>
      </top>
      <bottom>
        <color indexed="63"/>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ck">
        <color indexed="8"/>
      </left>
      <right>
        <color indexed="63"/>
      </right>
      <top style="thin">
        <color indexed="22"/>
      </top>
      <bottom>
        <color indexed="63"/>
      </bottom>
    </border>
    <border>
      <left style="thick">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ck">
        <color indexed="8"/>
      </left>
      <right>
        <color indexed="63"/>
      </right>
      <top style="thin">
        <color indexed="22"/>
      </top>
      <bottom style="hair">
        <color indexed="8"/>
      </bottom>
    </border>
    <border>
      <left style="thin">
        <color indexed="8"/>
      </left>
      <right style="thin">
        <color indexed="8"/>
      </right>
      <top style="thin">
        <color indexed="8"/>
      </top>
      <bottom style="thin">
        <color indexed="22"/>
      </bottom>
    </border>
    <border>
      <left style="thin">
        <color indexed="8"/>
      </left>
      <right style="thick">
        <color indexed="8"/>
      </right>
      <top style="thin">
        <color indexed="8"/>
      </top>
      <bottom style="thin">
        <color indexed="22"/>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22"/>
      </top>
      <bottom style="thin">
        <color indexed="22"/>
      </bottom>
    </border>
    <border>
      <left style="thick">
        <color indexed="8"/>
      </left>
      <right style="thin">
        <color indexed="22"/>
      </right>
      <top style="thin">
        <color indexed="22"/>
      </top>
      <bottom>
        <color indexed="63"/>
      </bottom>
    </border>
    <border>
      <left style="thick">
        <color indexed="8"/>
      </left>
      <right style="thin">
        <color indexed="22"/>
      </right>
      <top>
        <color indexed="63"/>
      </top>
      <bottom>
        <color indexed="63"/>
      </bottom>
    </border>
    <border>
      <left style="thick">
        <color indexed="8"/>
      </left>
      <right style="thin">
        <color indexed="22"/>
      </right>
      <top>
        <color indexed="63"/>
      </top>
      <bottom style="thin">
        <color indexed="22"/>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style="thick">
        <color indexed="8"/>
      </left>
      <right>
        <color indexed="63"/>
      </right>
      <top>
        <color indexed="63"/>
      </top>
      <bottom style="thin">
        <color indexed="22"/>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style="hair">
        <color indexed="8"/>
      </bottom>
    </border>
    <border>
      <left style="thin">
        <color indexed="8"/>
      </left>
      <right>
        <color indexed="63"/>
      </right>
      <top style="thin">
        <color indexed="22"/>
      </top>
      <bottom style="hair">
        <color indexed="8"/>
      </bottom>
    </border>
    <border>
      <left>
        <color indexed="63"/>
      </left>
      <right style="thin">
        <color indexed="8"/>
      </right>
      <top style="thin">
        <color indexed="22"/>
      </top>
      <bottom style="hair">
        <color indexed="8"/>
      </bottom>
    </border>
    <border>
      <left style="thin">
        <color indexed="8"/>
      </left>
      <right style="thin">
        <color indexed="8"/>
      </right>
      <top style="thin">
        <color indexed="22"/>
      </top>
      <bottom style="hair">
        <color indexed="8"/>
      </bottom>
    </border>
    <border>
      <left style="thin">
        <color indexed="8"/>
      </left>
      <right style="thick">
        <color indexed="8"/>
      </right>
      <top style="thin">
        <color indexed="22"/>
      </top>
      <bottom style="hair">
        <color indexed="8"/>
      </bottom>
    </border>
    <border>
      <left style="thick">
        <color indexed="8"/>
      </left>
      <right>
        <color indexed="63"/>
      </right>
      <top style="thin">
        <color indexed="22"/>
      </top>
      <bottom style="thick">
        <color indexed="8"/>
      </bottom>
    </border>
    <border>
      <left>
        <color indexed="63"/>
      </left>
      <right>
        <color indexed="63"/>
      </right>
      <top style="thin">
        <color indexed="22"/>
      </top>
      <bottom style="thick">
        <color indexed="8"/>
      </bottom>
    </border>
    <border>
      <left style="thin">
        <color indexed="8"/>
      </left>
      <right>
        <color indexed="63"/>
      </right>
      <top style="thin">
        <color indexed="22"/>
      </top>
      <bottom style="thick">
        <color indexed="8"/>
      </bottom>
    </border>
    <border>
      <left>
        <color indexed="63"/>
      </left>
      <right style="thin">
        <color indexed="8"/>
      </right>
      <top style="thin">
        <color indexed="22"/>
      </top>
      <bottom style="thick">
        <color indexed="8"/>
      </bottom>
    </border>
    <border>
      <left style="thin">
        <color indexed="8"/>
      </left>
      <right style="thin">
        <color indexed="8"/>
      </right>
      <top style="thin">
        <color indexed="22"/>
      </top>
      <bottom style="thick">
        <color indexed="8"/>
      </bottom>
    </border>
    <border>
      <left style="thin">
        <color indexed="8"/>
      </left>
      <right style="thick">
        <color indexed="8"/>
      </right>
      <top style="thin">
        <color indexed="22"/>
      </top>
      <bottom style="thick">
        <color indexed="8"/>
      </bottom>
    </border>
    <border>
      <left>
        <color indexed="63"/>
      </left>
      <right style="thin"/>
      <top>
        <color indexed="63"/>
      </top>
      <bottom>
        <color indexed="63"/>
      </bottom>
    </border>
    <border>
      <left style="thin">
        <color indexed="22"/>
      </left>
      <right style="thin">
        <color indexed="22"/>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n">
        <color indexed="8"/>
      </left>
      <right style="medium">
        <color indexed="8"/>
      </right>
      <top>
        <color indexed="63"/>
      </top>
      <bottom>
        <color indexed="63"/>
      </bottom>
    </border>
    <border>
      <left style="thick">
        <color indexed="8"/>
      </left>
      <right>
        <color indexed="63"/>
      </right>
      <top style="thin">
        <color indexed="22"/>
      </top>
      <bottom style="thin">
        <color indexed="8"/>
      </bottom>
    </border>
    <border>
      <left>
        <color indexed="63"/>
      </left>
      <right>
        <color indexed="63"/>
      </right>
      <top style="thin">
        <color indexed="22"/>
      </top>
      <bottom style="thin">
        <color indexed="8"/>
      </bottom>
    </border>
    <border>
      <left style="thin">
        <color indexed="8"/>
      </left>
      <right style="medium">
        <color indexed="8"/>
      </right>
      <top style="thin">
        <color indexed="22"/>
      </top>
      <bottom>
        <color indexed="63"/>
      </bottom>
    </border>
    <border>
      <left style="thin">
        <color indexed="8"/>
      </left>
      <right style="medium">
        <color indexed="8"/>
      </right>
      <top style="thin">
        <color indexed="8"/>
      </top>
      <bottom>
        <color indexed="63"/>
      </bottom>
    </border>
    <border>
      <left style="thin">
        <color indexed="22"/>
      </left>
      <right>
        <color indexed="63"/>
      </right>
      <top>
        <color indexed="63"/>
      </top>
      <bottom style="thin">
        <color indexed="22"/>
      </bottom>
    </border>
    <border>
      <left style="thin">
        <color indexed="8"/>
      </left>
      <right style="medium">
        <color indexed="8"/>
      </right>
      <top>
        <color indexed="63"/>
      </top>
      <bottom style="thin">
        <color indexed="22"/>
      </bottom>
    </border>
    <border>
      <left style="thin">
        <color indexed="8"/>
      </left>
      <right>
        <color indexed="63"/>
      </right>
      <top style="thin">
        <color indexed="22"/>
      </top>
      <bottom style="thick"/>
    </border>
    <border>
      <left style="thin">
        <color indexed="8"/>
      </left>
      <right style="medium">
        <color indexed="8"/>
      </right>
      <top style="thin">
        <color indexed="22"/>
      </top>
      <bottom style="thick">
        <color indexed="8"/>
      </bottom>
    </border>
    <border>
      <left style="thin">
        <color indexed="8"/>
      </left>
      <right style="thin">
        <color indexed="8"/>
      </right>
      <top style="thin">
        <color indexed="22"/>
      </top>
      <bottom style="thin">
        <color indexed="8"/>
      </bottom>
    </border>
    <border>
      <left style="thin">
        <color indexed="8"/>
      </left>
      <right style="medium">
        <color indexed="8"/>
      </right>
      <top style="thin">
        <color indexed="22"/>
      </top>
      <bottom style="thin">
        <color indexed="8"/>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color indexed="22"/>
      </bottom>
    </border>
    <border>
      <left>
        <color indexed="63"/>
      </left>
      <right style="thin"/>
      <top>
        <color indexed="63"/>
      </top>
      <bottom style="thin">
        <color indexed="22"/>
      </bottom>
    </border>
    <border>
      <left style="thin">
        <color indexed="22"/>
      </left>
      <right style="thin"/>
      <top style="thin">
        <color indexed="22"/>
      </top>
      <bottom style="thin">
        <color indexed="22"/>
      </bottom>
    </border>
    <border>
      <left style="thin">
        <color indexed="22"/>
      </left>
      <right style="thin"/>
      <top>
        <color indexed="63"/>
      </top>
      <bottom>
        <color indexed="63"/>
      </bottom>
    </border>
    <border>
      <left>
        <color indexed="63"/>
      </left>
      <right style="thin"/>
      <top style="thin">
        <color indexed="8"/>
      </top>
      <bottom>
        <color indexed="63"/>
      </bottom>
    </border>
    <border>
      <left style="thin">
        <color indexed="22"/>
      </left>
      <right style="thin"/>
      <top>
        <color indexed="63"/>
      </top>
      <bottom style="thin">
        <color indexed="22"/>
      </bottom>
    </border>
    <border>
      <left>
        <color indexed="63"/>
      </left>
      <right style="thin"/>
      <top style="thin">
        <color indexed="22"/>
      </top>
      <bottom>
        <color indexed="63"/>
      </bottom>
    </border>
    <border>
      <left>
        <color indexed="63"/>
      </left>
      <right style="thin"/>
      <top style="thin">
        <color indexed="22"/>
      </top>
      <bottom style="hair">
        <color indexed="8"/>
      </bottom>
    </border>
    <border>
      <left>
        <color indexed="63"/>
      </left>
      <right style="thin"/>
      <top style="thin">
        <color indexed="22"/>
      </top>
      <bottom style="thick">
        <color indexed="8"/>
      </bottom>
    </border>
    <border>
      <left>
        <color indexed="63"/>
      </left>
      <right style="thin"/>
      <top style="thin">
        <color indexed="22"/>
      </top>
      <bottom style="thin">
        <color indexed="8"/>
      </bottom>
    </border>
    <border>
      <left style="thin"/>
      <right>
        <color indexed="63"/>
      </right>
      <top style="thin">
        <color indexed="22"/>
      </top>
      <bottom style="thin"/>
    </border>
    <border>
      <left style="thin"/>
      <right>
        <color indexed="63"/>
      </right>
      <top>
        <color indexed="63"/>
      </top>
      <bottom style="thin">
        <color indexed="22"/>
      </bottom>
    </border>
    <border>
      <left style="thin"/>
      <right>
        <color indexed="63"/>
      </right>
      <top style="thin">
        <color indexed="22"/>
      </top>
      <bottom style="thin">
        <color indexed="22"/>
      </bottom>
    </border>
    <border>
      <left style="thick">
        <color indexed="8"/>
      </left>
      <right>
        <color indexed="63"/>
      </right>
      <top style="thin">
        <color indexed="22"/>
      </top>
      <bottom style="thin"/>
    </border>
    <border>
      <left>
        <color indexed="63"/>
      </left>
      <right>
        <color indexed="63"/>
      </right>
      <top style="thin">
        <color indexed="22"/>
      </top>
      <bottom style="thin"/>
    </border>
    <border>
      <left style="thin">
        <color indexed="8"/>
      </left>
      <right style="thin">
        <color indexed="8"/>
      </right>
      <top style="thin">
        <color indexed="22"/>
      </top>
      <bottom style="thin"/>
    </border>
    <border>
      <left style="thick">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22"/>
      </right>
      <top style="thin">
        <color indexed="22"/>
      </top>
      <bottom style="thin"/>
    </border>
    <border>
      <left style="thin">
        <color indexed="22"/>
      </left>
      <right>
        <color indexed="63"/>
      </right>
      <top style="thin">
        <color indexed="22"/>
      </top>
      <bottom style="thin"/>
    </border>
    <border>
      <left style="thin">
        <color indexed="22"/>
      </left>
      <right style="thin">
        <color indexed="22"/>
      </right>
      <top style="thin">
        <color indexed="22"/>
      </top>
      <bottom style="thin"/>
    </border>
    <border>
      <left style="thin">
        <color indexed="8"/>
      </left>
      <right style="thick">
        <color indexed="8"/>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ck">
        <color indexed="8"/>
      </top>
      <bottom>
        <color indexed="63"/>
      </bottom>
    </border>
    <border>
      <left>
        <color indexed="63"/>
      </left>
      <right style="thin">
        <color indexed="8"/>
      </right>
      <top style="thick">
        <color indexed="8"/>
      </top>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7"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Alignment="0">
      <protection/>
    </xf>
    <xf numFmtId="0" fontId="10" fillId="0" borderId="0" applyNumberFormat="0" applyFill="0" applyBorder="0" applyAlignment="0" applyProtection="0"/>
    <xf numFmtId="0" fontId="11" fillId="0" borderId="1" applyNumberFormat="0" applyAlignment="0" applyProtection="0"/>
    <xf numFmtId="0" fontId="11" fillId="0" borderId="2">
      <alignment horizontal="left" vertical="center"/>
      <protection/>
    </xf>
    <xf numFmtId="0" fontId="12" fillId="0" borderId="0" applyNumberFormat="0" applyFill="0" applyBorder="0" applyAlignment="0" applyProtection="0"/>
    <xf numFmtId="0" fontId="18"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70" fontId="13" fillId="0" borderId="0" applyNumberFormat="0" applyFill="0" applyBorder="0" applyAlignment="0" applyProtection="0"/>
    <xf numFmtId="40" fontId="14" fillId="0" borderId="0" applyBorder="0">
      <alignment horizontal="right"/>
      <protection/>
    </xf>
  </cellStyleXfs>
  <cellXfs count="576">
    <xf numFmtId="0" fontId="0" fillId="0" borderId="0" xfId="0" applyAlignment="1">
      <alignment/>
    </xf>
    <xf numFmtId="0" fontId="1" fillId="0" borderId="0" xfId="0" applyFont="1" applyFill="1" applyAlignment="1" applyProtection="1">
      <alignment/>
      <protection/>
    </xf>
    <xf numFmtId="0" fontId="0" fillId="0" borderId="0" xfId="0" applyAlignment="1">
      <alignment horizontal="center"/>
    </xf>
    <xf numFmtId="0" fontId="0" fillId="2" borderId="0" xfId="0" applyFill="1" applyAlignment="1">
      <alignment/>
    </xf>
    <xf numFmtId="0" fontId="0" fillId="3" borderId="0" xfId="0" applyFill="1" applyAlignment="1">
      <alignment/>
    </xf>
    <xf numFmtId="0" fontId="0" fillId="0" borderId="0" xfId="0" applyFill="1" applyAlignment="1">
      <alignment/>
    </xf>
    <xf numFmtId="0" fontId="17" fillId="2" borderId="0" xfId="0" applyFont="1" applyFill="1" applyAlignment="1">
      <alignment/>
    </xf>
    <xf numFmtId="0" fontId="17" fillId="3" borderId="0" xfId="0" applyFont="1" applyFill="1" applyAlignment="1">
      <alignment/>
    </xf>
    <xf numFmtId="0" fontId="17" fillId="0" borderId="0" xfId="0" applyFont="1" applyFill="1" applyAlignment="1">
      <alignment/>
    </xf>
    <xf numFmtId="0" fontId="0" fillId="2" borderId="0" xfId="0" applyFont="1" applyFill="1" applyAlignment="1">
      <alignment/>
    </xf>
    <xf numFmtId="0" fontId="0" fillId="2" borderId="0" xfId="26" applyFont="1" applyFill="1">
      <alignment/>
      <protection/>
    </xf>
    <xf numFmtId="0" fontId="18" fillId="2" borderId="0" xfId="26" applyFont="1" applyFill="1" applyAlignment="1">
      <alignment horizontal="center"/>
      <protection/>
    </xf>
    <xf numFmtId="0" fontId="0" fillId="3" borderId="0" xfId="26" applyFont="1" applyFill="1">
      <alignment/>
      <protection/>
    </xf>
    <xf numFmtId="0" fontId="0" fillId="0" borderId="0" xfId="26" applyFont="1">
      <alignment/>
      <protection/>
    </xf>
    <xf numFmtId="0" fontId="7" fillId="3" borderId="0" xfId="28" applyFont="1" applyFill="1" applyBorder="1" applyProtection="1">
      <alignment/>
      <protection/>
    </xf>
    <xf numFmtId="0" fontId="7" fillId="3" borderId="0" xfId="28" applyFont="1" applyFill="1" applyBorder="1" applyAlignment="1" applyProtection="1">
      <alignment vertical="top"/>
      <protection/>
    </xf>
    <xf numFmtId="0" fontId="7" fillId="0" borderId="0" xfId="28" applyFont="1" applyFill="1" applyBorder="1" applyAlignment="1" applyProtection="1">
      <alignment vertical="top"/>
      <protection/>
    </xf>
    <xf numFmtId="0" fontId="18" fillId="2" borderId="0" xfId="26" applyFont="1" applyFill="1" applyAlignment="1">
      <alignment horizontal="left" vertical="top" wrapText="1"/>
      <protection/>
    </xf>
    <xf numFmtId="0" fontId="18" fillId="4" borderId="3" xfId="26" applyFont="1" applyFill="1" applyBorder="1" applyAlignment="1">
      <alignment horizontal="left" vertical="top" wrapText="1"/>
      <protection/>
    </xf>
    <xf numFmtId="0" fontId="18" fillId="4" borderId="4" xfId="26" applyFont="1" applyFill="1" applyBorder="1" applyAlignment="1">
      <alignment horizontal="center"/>
      <protection/>
    </xf>
    <xf numFmtId="0" fontId="18" fillId="2" borderId="0" xfId="26" applyFont="1" applyFill="1" applyProtection="1">
      <alignment/>
      <protection/>
    </xf>
    <xf numFmtId="0" fontId="18" fillId="2" borderId="0" xfId="26" applyFont="1" applyFill="1" applyAlignment="1" applyProtection="1">
      <alignment horizontal="left" vertical="top" wrapText="1"/>
      <protection/>
    </xf>
    <xf numFmtId="0" fontId="18" fillId="3" borderId="0" xfId="26" applyFont="1" applyFill="1" applyAlignment="1">
      <alignment horizontal="left" vertical="top" wrapText="1"/>
      <protection/>
    </xf>
    <xf numFmtId="0" fontId="18" fillId="3" borderId="0" xfId="26" applyFont="1" applyFill="1" applyAlignment="1">
      <alignment horizontal="center"/>
      <protection/>
    </xf>
    <xf numFmtId="0" fontId="18" fillId="0" borderId="0" xfId="26" applyFont="1" applyAlignment="1">
      <alignment horizontal="left" vertical="top" wrapText="1"/>
      <protection/>
    </xf>
    <xf numFmtId="0" fontId="18" fillId="0" borderId="0" xfId="26" applyFont="1" applyAlignment="1">
      <alignment horizontal="center"/>
      <protection/>
    </xf>
    <xf numFmtId="0" fontId="7" fillId="2" borderId="0" xfId="28" applyFont="1" applyFill="1" applyBorder="1" applyAlignment="1">
      <alignment horizontal="left"/>
      <protection/>
    </xf>
    <xf numFmtId="0" fontId="18" fillId="2" borderId="0" xfId="27" applyFont="1" applyFill="1">
      <alignment/>
      <protection/>
    </xf>
    <xf numFmtId="0" fontId="18" fillId="3" borderId="0" xfId="27" applyFont="1" applyFill="1">
      <alignment/>
      <protection/>
    </xf>
    <xf numFmtId="0" fontId="18" fillId="2" borderId="0" xfId="27" applyFont="1" applyFill="1" applyBorder="1">
      <alignment/>
      <protection/>
    </xf>
    <xf numFmtId="0" fontId="0" fillId="3" borderId="0" xfId="0" applyFill="1" applyAlignment="1">
      <alignment vertical="top"/>
    </xf>
    <xf numFmtId="0" fontId="0" fillId="0" borderId="0" xfId="0" applyAlignment="1">
      <alignment vertical="top"/>
    </xf>
    <xf numFmtId="0" fontId="20" fillId="3" borderId="0" xfId="0" applyFont="1" applyFill="1" applyAlignment="1">
      <alignment/>
    </xf>
    <xf numFmtId="0" fontId="19" fillId="3" borderId="0" xfId="0" applyFont="1" applyFill="1" applyAlignment="1">
      <alignment/>
    </xf>
    <xf numFmtId="0" fontId="5" fillId="2" borderId="0" xfId="0" applyFont="1" applyFill="1" applyAlignment="1">
      <alignment/>
    </xf>
    <xf numFmtId="0" fontId="4" fillId="0" borderId="0" xfId="0" applyFont="1" applyAlignment="1">
      <alignment/>
    </xf>
    <xf numFmtId="165" fontId="0" fillId="0" borderId="0" xfId="0" applyNumberFormat="1" applyAlignment="1">
      <alignment horizontal="center"/>
    </xf>
    <xf numFmtId="0" fontId="0" fillId="0" borderId="0" xfId="0" applyAlignment="1">
      <alignment horizontal="right"/>
    </xf>
    <xf numFmtId="0" fontId="0" fillId="0" borderId="0" xfId="0" applyFont="1" applyFill="1" applyBorder="1" applyAlignment="1">
      <alignment/>
    </xf>
    <xf numFmtId="0" fontId="16" fillId="0" borderId="0" xfId="0" applyFont="1" applyAlignment="1">
      <alignment horizontal="left"/>
    </xf>
    <xf numFmtId="165"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right"/>
    </xf>
    <xf numFmtId="0" fontId="7" fillId="3" borderId="0" xfId="28" applyFont="1" applyFill="1" applyBorder="1" applyAlignment="1">
      <alignment horizontal="left"/>
      <protection/>
    </xf>
    <xf numFmtId="0" fontId="22" fillId="2" borderId="0" xfId="28" applyFont="1" applyFill="1" applyBorder="1" applyAlignment="1">
      <alignment horizontal="left" vertical="top"/>
      <protection/>
    </xf>
    <xf numFmtId="0" fontId="3" fillId="2" borderId="0" xfId="28" applyFont="1" applyFill="1" applyBorder="1" applyAlignment="1">
      <alignment horizontal="left" vertical="top"/>
      <protection/>
    </xf>
    <xf numFmtId="0" fontId="2" fillId="2" borderId="0" xfId="28" applyFont="1" applyFill="1" applyBorder="1" applyAlignment="1">
      <alignment horizontal="left" vertical="top"/>
      <protection/>
    </xf>
    <xf numFmtId="0" fontId="25" fillId="2" borderId="0" xfId="0" applyFont="1" applyFill="1" applyAlignment="1">
      <alignment/>
    </xf>
    <xf numFmtId="0" fontId="0" fillId="2" borderId="0" xfId="26" applyFont="1" applyFill="1" applyBorder="1">
      <alignment/>
      <protection/>
    </xf>
    <xf numFmtId="0" fontId="18" fillId="2" borderId="0" xfId="26" applyFont="1" applyFill="1" applyBorder="1" applyAlignment="1">
      <alignment horizontal="left" vertical="top" wrapText="1"/>
      <protection/>
    </xf>
    <xf numFmtId="0" fontId="18" fillId="2" borderId="0" xfId="26" applyFont="1" applyFill="1" applyBorder="1" applyAlignment="1">
      <alignment horizontal="center"/>
      <protection/>
    </xf>
    <xf numFmtId="0" fontId="7" fillId="2" borderId="0" xfId="28" applyFont="1" applyFill="1" applyBorder="1" applyAlignment="1">
      <alignment horizontal="left" vertical="top"/>
      <protection/>
    </xf>
    <xf numFmtId="0" fontId="17"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2" fillId="2" borderId="0" xfId="28" applyFont="1" applyFill="1" applyBorder="1" applyAlignment="1">
      <alignment horizontal="left" vertical="top" wrapText="1"/>
      <protection/>
    </xf>
    <xf numFmtId="0" fontId="17" fillId="2" borderId="5" xfId="0" applyFont="1" applyFill="1" applyBorder="1" applyAlignment="1">
      <alignment/>
    </xf>
    <xf numFmtId="0" fontId="0" fillId="0" borderId="0" xfId="0" applyFont="1" applyFill="1" applyBorder="1" applyAlignment="1">
      <alignment/>
    </xf>
    <xf numFmtId="0" fontId="0" fillId="0" borderId="0" xfId="0" applyAlignment="1">
      <alignment/>
    </xf>
    <xf numFmtId="0" fontId="4" fillId="0" borderId="0" xfId="0" applyFont="1" applyBorder="1" applyAlignment="1">
      <alignment vertical="top"/>
    </xf>
    <xf numFmtId="0" fontId="0" fillId="0" borderId="0" xfId="0" applyBorder="1" applyAlignment="1">
      <alignment vertical="top"/>
    </xf>
    <xf numFmtId="3" fontId="26" fillId="2" borderId="0" xfId="28" applyNumberFormat="1" applyFont="1" applyFill="1" applyBorder="1" applyAlignment="1">
      <alignment horizontal="right" vertical="top"/>
      <protection/>
    </xf>
    <xf numFmtId="3" fontId="27" fillId="2" borderId="0" xfId="28" applyNumberFormat="1" applyFont="1" applyFill="1" applyBorder="1" applyAlignment="1">
      <alignment horizontal="right" vertical="top"/>
      <protection/>
    </xf>
    <xf numFmtId="3" fontId="16" fillId="0" borderId="0" xfId="0" applyNumberFormat="1" applyFont="1" applyFill="1" applyBorder="1" applyAlignment="1">
      <alignment horizontal="right"/>
    </xf>
    <xf numFmtId="3" fontId="16" fillId="0" borderId="7" xfId="0" applyNumberFormat="1" applyFont="1" applyFill="1" applyBorder="1" applyAlignment="1">
      <alignment horizontal="right" vertical="top"/>
    </xf>
    <xf numFmtId="3" fontId="16" fillId="0" borderId="8" xfId="0" applyNumberFormat="1" applyFont="1" applyFill="1" applyBorder="1" applyAlignment="1">
      <alignment horizontal="right" vertical="top"/>
    </xf>
    <xf numFmtId="3" fontId="16" fillId="0" borderId="8" xfId="0" applyNumberFormat="1" applyFont="1" applyBorder="1" applyAlignment="1">
      <alignment horizontal="right"/>
    </xf>
    <xf numFmtId="3" fontId="16" fillId="0" borderId="0" xfId="0" applyNumberFormat="1" applyFont="1" applyBorder="1" applyAlignment="1">
      <alignment horizontal="right"/>
    </xf>
    <xf numFmtId="3" fontId="16" fillId="0" borderId="0" xfId="0" applyNumberFormat="1" applyFont="1" applyAlignment="1">
      <alignment horizontal="right"/>
    </xf>
    <xf numFmtId="0" fontId="0" fillId="0" borderId="0" xfId="0" applyAlignment="1">
      <alignment horizontal="left"/>
    </xf>
    <xf numFmtId="0" fontId="18" fillId="0" borderId="0" xfId="0" applyNumberFormat="1" applyFont="1" applyFill="1" applyBorder="1" applyAlignment="1" applyProtection="1">
      <alignment horizontal="left" vertical="center" wrapText="1"/>
      <protection locked="0"/>
    </xf>
    <xf numFmtId="0" fontId="18" fillId="4" borderId="4" xfId="26" applyFont="1" applyFill="1" applyBorder="1" applyAlignment="1">
      <alignment horizontal="left" vertical="top" wrapText="1"/>
      <protection/>
    </xf>
    <xf numFmtId="0" fontId="28" fillId="2" borderId="0" xfId="28" applyFont="1" applyFill="1" applyBorder="1" applyAlignment="1">
      <alignment horizontal="left" vertical="top" wrapText="1"/>
      <protection/>
    </xf>
    <xf numFmtId="0" fontId="25" fillId="2" borderId="0" xfId="28" applyFont="1" applyFill="1" applyBorder="1" applyAlignment="1">
      <alignment horizontal="left" vertical="top" wrapText="1"/>
      <protection/>
    </xf>
    <xf numFmtId="0" fontId="7" fillId="2" borderId="0" xfId="28" applyFont="1" applyFill="1" applyBorder="1" applyProtection="1">
      <alignment/>
      <protection/>
    </xf>
    <xf numFmtId="0" fontId="7" fillId="2" borderId="0" xfId="28" applyFont="1" applyFill="1" applyBorder="1" applyAlignment="1" applyProtection="1">
      <alignment vertical="top"/>
      <protection/>
    </xf>
    <xf numFmtId="0" fontId="15" fillId="2" borderId="0" xfId="0" applyFont="1" applyFill="1" applyAlignment="1">
      <alignment horizontal="left"/>
    </xf>
    <xf numFmtId="0" fontId="4" fillId="2" borderId="0" xfId="0" applyFont="1" applyFill="1" applyAlignment="1">
      <alignment/>
    </xf>
    <xf numFmtId="0" fontId="4" fillId="2" borderId="0" xfId="0" applyFont="1" applyFill="1" applyAlignment="1">
      <alignment horizontal="right"/>
    </xf>
    <xf numFmtId="0" fontId="4" fillId="2" borderId="0" xfId="0" applyFont="1" applyFill="1" applyBorder="1" applyAlignment="1">
      <alignment vertical="top"/>
    </xf>
    <xf numFmtId="0" fontId="0" fillId="2" borderId="0" xfId="0" applyFont="1" applyFill="1" applyBorder="1" applyAlignment="1">
      <alignment/>
    </xf>
    <xf numFmtId="0" fontId="0" fillId="2" borderId="0" xfId="0" applyFont="1" applyFill="1" applyBorder="1" applyAlignment="1">
      <alignment/>
    </xf>
    <xf numFmtId="3" fontId="16" fillId="2" borderId="0" xfId="0" applyNumberFormat="1" applyFont="1" applyFill="1" applyBorder="1" applyAlignment="1">
      <alignment horizontal="right"/>
    </xf>
    <xf numFmtId="0" fontId="0" fillId="2" borderId="0" xfId="0" applyFont="1" applyFill="1" applyBorder="1" applyAlignment="1">
      <alignment horizontal="left"/>
    </xf>
    <xf numFmtId="0" fontId="25" fillId="2" borderId="0" xfId="28" applyFont="1" applyFill="1" applyBorder="1" applyAlignment="1">
      <alignment horizontal="left" vertical="top"/>
      <protection/>
    </xf>
    <xf numFmtId="0" fontId="0" fillId="2" borderId="0" xfId="27" applyFont="1" applyFill="1" applyAlignment="1">
      <alignment horizontal="left" vertical="top"/>
      <protection/>
    </xf>
    <xf numFmtId="0" fontId="15" fillId="2" borderId="0" xfId="27" applyFont="1" applyFill="1">
      <alignment/>
      <protection/>
    </xf>
    <xf numFmtId="0" fontId="0" fillId="0" borderId="0" xfId="0" applyFont="1" applyAlignment="1">
      <alignment/>
    </xf>
    <xf numFmtId="0" fontId="0" fillId="2" borderId="0" xfId="27" applyFont="1" applyFill="1">
      <alignment/>
      <protection/>
    </xf>
    <xf numFmtId="0" fontId="0" fillId="3" borderId="0" xfId="27" applyFont="1" applyFill="1">
      <alignment/>
      <protection/>
    </xf>
    <xf numFmtId="0" fontId="0" fillId="3" borderId="0" xfId="0" applyFont="1" applyFill="1" applyAlignment="1">
      <alignment/>
    </xf>
    <xf numFmtId="0" fontId="6" fillId="2" borderId="0" xfId="27" applyFont="1" applyFill="1" applyBorder="1" applyAlignment="1" applyProtection="1">
      <alignment horizontal="left" vertical="top"/>
      <protection/>
    </xf>
    <xf numFmtId="0" fontId="3" fillId="2" borderId="0" xfId="27" applyFont="1" applyFill="1" applyBorder="1" applyAlignment="1" applyProtection="1">
      <alignment horizontal="left" vertical="top"/>
      <protection/>
    </xf>
    <xf numFmtId="0" fontId="29" fillId="5" borderId="9" xfId="0" applyFont="1" applyFill="1" applyBorder="1" applyAlignment="1">
      <alignment horizontal="left" vertical="center"/>
    </xf>
    <xf numFmtId="0" fontId="24" fillId="5" borderId="8" xfId="0" applyFont="1" applyFill="1" applyBorder="1" applyAlignment="1">
      <alignment vertical="center"/>
    </xf>
    <xf numFmtId="49" fontId="30" fillId="2" borderId="10" xfId="0" applyNumberFormat="1" applyFont="1" applyFill="1" applyBorder="1" applyAlignment="1">
      <alignment horizontal="left" vertical="top"/>
    </xf>
    <xf numFmtId="0" fontId="30" fillId="2" borderId="11" xfId="0" applyFont="1" applyFill="1" applyBorder="1" applyAlignment="1">
      <alignment horizontal="left" vertical="top"/>
    </xf>
    <xf numFmtId="0" fontId="31" fillId="2" borderId="10" xfId="0" applyFont="1" applyFill="1" applyBorder="1" applyAlignment="1">
      <alignment horizontal="left" vertical="top"/>
    </xf>
    <xf numFmtId="0" fontId="31" fillId="2" borderId="11" xfId="0" applyFont="1" applyFill="1" applyBorder="1" applyAlignment="1">
      <alignment horizontal="left" vertical="top"/>
    </xf>
    <xf numFmtId="0" fontId="31" fillId="2" borderId="10" xfId="0" applyFont="1" applyFill="1" applyBorder="1" applyAlignment="1" applyProtection="1">
      <alignment horizontal="left" vertical="top" wrapText="1"/>
      <protection/>
    </xf>
    <xf numFmtId="0" fontId="29" fillId="5" borderId="12" xfId="0" applyFont="1" applyFill="1" applyBorder="1" applyAlignment="1">
      <alignment horizontal="center" vertical="center"/>
    </xf>
    <xf numFmtId="0" fontId="29" fillId="5" borderId="13" xfId="0" applyFont="1" applyFill="1" applyBorder="1" applyAlignment="1">
      <alignment horizontal="center" vertical="center"/>
    </xf>
    <xf numFmtId="0" fontId="24" fillId="5" borderId="14" xfId="26" applyFont="1" applyFill="1" applyBorder="1" applyAlignment="1">
      <alignment horizontal="left" vertical="top" wrapText="1"/>
      <protection/>
    </xf>
    <xf numFmtId="0" fontId="24" fillId="5" borderId="15" xfId="26" applyFont="1" applyFill="1" applyBorder="1" applyAlignment="1">
      <alignment horizontal="left" vertical="top" wrapText="1"/>
      <protection/>
    </xf>
    <xf numFmtId="0" fontId="23" fillId="5" borderId="5" xfId="26" applyFont="1" applyFill="1" applyBorder="1" applyAlignment="1">
      <alignment horizontal="centerContinuous"/>
      <protection/>
    </xf>
    <xf numFmtId="0" fontId="23" fillId="5" borderId="6" xfId="26" applyFont="1" applyFill="1" applyBorder="1" applyAlignment="1">
      <alignment horizontal="center"/>
      <protection/>
    </xf>
    <xf numFmtId="0" fontId="0" fillId="2" borderId="16" xfId="26" applyFont="1" applyFill="1" applyBorder="1" applyProtection="1">
      <alignment/>
      <protection/>
    </xf>
    <xf numFmtId="0" fontId="0" fillId="2" borderId="16" xfId="26" applyFont="1" applyFill="1" applyBorder="1" applyAlignment="1" applyProtection="1">
      <alignment horizontal="left" vertical="top" wrapText="1"/>
      <protection locked="0"/>
    </xf>
    <xf numFmtId="0" fontId="0" fillId="2" borderId="16" xfId="26" applyFont="1" applyFill="1" applyBorder="1" applyAlignment="1" applyProtection="1">
      <alignment horizontal="center"/>
      <protection locked="0"/>
    </xf>
    <xf numFmtId="0" fontId="0" fillId="2" borderId="0" xfId="26" applyFont="1" applyFill="1" applyProtection="1">
      <alignment/>
      <protection/>
    </xf>
    <xf numFmtId="0" fontId="0" fillId="2" borderId="0" xfId="26" applyFont="1" applyFill="1" applyAlignment="1" applyProtection="1">
      <alignment horizontal="left" vertical="top" wrapText="1"/>
      <protection/>
    </xf>
    <xf numFmtId="0" fontId="0" fillId="2" borderId="0" xfId="26" applyFont="1" applyFill="1" applyAlignment="1" applyProtection="1">
      <alignment horizontal="center"/>
      <protection/>
    </xf>
    <xf numFmtId="0" fontId="23" fillId="5" borderId="17" xfId="27" applyFont="1" applyFill="1" applyBorder="1" applyAlignment="1">
      <alignment horizontal="center" vertical="top" wrapText="1"/>
      <protection/>
    </xf>
    <xf numFmtId="0" fontId="23" fillId="5" borderId="17" xfId="27" applyFont="1" applyFill="1" applyBorder="1" applyAlignment="1">
      <alignment horizontal="center" vertical="center" wrapText="1"/>
      <protection/>
    </xf>
    <xf numFmtId="0" fontId="29" fillId="5" borderId="17" xfId="0" applyFont="1" applyFill="1" applyBorder="1" applyAlignment="1" applyProtection="1">
      <alignment horizontal="center" vertical="center" wrapText="1"/>
      <protection/>
    </xf>
    <xf numFmtId="165" fontId="32" fillId="3" borderId="17" xfId="0" applyNumberFormat="1" applyFont="1" applyFill="1" applyBorder="1" applyAlignment="1">
      <alignment horizontal="center"/>
    </xf>
    <xf numFmtId="0" fontId="30" fillId="2" borderId="10" xfId="0" applyFont="1" applyFill="1" applyBorder="1" applyAlignment="1">
      <alignment horizontal="left" vertical="top" wrapText="1"/>
    </xf>
    <xf numFmtId="0" fontId="0" fillId="2" borderId="4" xfId="0" applyNumberFormat="1" applyFont="1" applyFill="1" applyBorder="1" applyAlignment="1" applyProtection="1">
      <alignment horizontal="left" wrapText="1"/>
      <protection/>
    </xf>
    <xf numFmtId="0" fontId="0" fillId="2" borderId="4" xfId="0" applyNumberFormat="1" applyFont="1" applyFill="1" applyBorder="1" applyAlignment="1" applyProtection="1">
      <alignment wrapText="1"/>
      <protection/>
    </xf>
    <xf numFmtId="0" fontId="11" fillId="0" borderId="17" xfId="0" applyNumberFormat="1" applyFont="1" applyFill="1" applyBorder="1" applyAlignment="1" applyProtection="1">
      <alignment horizontal="center" vertical="center" wrapText="1"/>
      <protection locked="0"/>
    </xf>
    <xf numFmtId="0" fontId="31" fillId="0" borderId="18" xfId="0" applyFont="1" applyFill="1" applyBorder="1" applyAlignment="1">
      <alignment horizontal="left" vertical="top" wrapText="1"/>
    </xf>
    <xf numFmtId="0" fontId="31" fillId="0" borderId="4" xfId="0" applyFont="1" applyFill="1" applyBorder="1" applyAlignment="1">
      <alignment horizontal="left" vertical="top" wrapText="1"/>
    </xf>
    <xf numFmtId="0" fontId="31" fillId="0" borderId="18" xfId="26" applyFont="1" applyFill="1" applyBorder="1" applyAlignment="1">
      <alignment horizontal="left" vertical="top" wrapText="1"/>
      <protection/>
    </xf>
    <xf numFmtId="0" fontId="31" fillId="0" borderId="4" xfId="26" applyFont="1" applyFill="1" applyBorder="1" applyAlignment="1">
      <alignment horizontal="left" vertical="top" wrapText="1"/>
      <protection/>
    </xf>
    <xf numFmtId="0" fontId="29" fillId="5" borderId="19" xfId="0" applyFont="1" applyFill="1" applyBorder="1" applyAlignment="1">
      <alignment vertical="top"/>
    </xf>
    <xf numFmtId="0" fontId="34" fillId="5" borderId="20" xfId="0" applyFont="1" applyFill="1" applyBorder="1" applyAlignment="1">
      <alignment/>
    </xf>
    <xf numFmtId="0" fontId="29" fillId="5" borderId="21" xfId="0" applyFont="1" applyFill="1" applyBorder="1" applyAlignment="1">
      <alignment horizontal="center" wrapText="1"/>
    </xf>
    <xf numFmtId="0" fontId="29" fillId="5" borderId="22" xfId="0" applyFont="1" applyFill="1" applyBorder="1" applyAlignment="1">
      <alignment vertical="top"/>
    </xf>
    <xf numFmtId="0" fontId="34" fillId="5" borderId="0" xfId="0" applyFont="1" applyFill="1" applyBorder="1" applyAlignment="1">
      <alignment/>
    </xf>
    <xf numFmtId="0" fontId="34" fillId="5" borderId="0" xfId="0" applyFont="1" applyFill="1" applyBorder="1" applyAlignment="1">
      <alignment/>
    </xf>
    <xf numFmtId="0" fontId="29" fillId="5" borderId="23" xfId="0" applyFont="1" applyFill="1" applyBorder="1" applyAlignment="1">
      <alignment horizontal="center" wrapText="1"/>
    </xf>
    <xf numFmtId="3" fontId="35" fillId="2" borderId="24" xfId="0" applyNumberFormat="1" applyFont="1" applyFill="1" applyBorder="1" applyAlignment="1">
      <alignment horizontal="left"/>
    </xf>
    <xf numFmtId="49" fontId="31" fillId="2" borderId="25" xfId="0" applyNumberFormat="1" applyFont="1" applyFill="1" applyBorder="1" applyAlignment="1">
      <alignment horizontal="left" vertical="top"/>
    </xf>
    <xf numFmtId="0" fontId="34" fillId="5" borderId="26" xfId="0" applyFont="1" applyFill="1" applyBorder="1" applyAlignment="1">
      <alignment/>
    </xf>
    <xf numFmtId="0" fontId="29" fillId="5" borderId="27" xfId="0" applyFont="1" applyFill="1" applyBorder="1" applyAlignment="1">
      <alignment horizontal="center" wrapText="1"/>
    </xf>
    <xf numFmtId="0" fontId="29" fillId="5" borderId="28" xfId="0" applyFont="1" applyFill="1" applyBorder="1" applyAlignment="1">
      <alignment horizontal="center" wrapText="1"/>
    </xf>
    <xf numFmtId="0" fontId="5" fillId="2" borderId="17" xfId="27" applyFont="1" applyFill="1" applyBorder="1" applyAlignment="1" applyProtection="1">
      <alignment horizontal="left" vertical="top" wrapText="1"/>
      <protection locked="0"/>
    </xf>
    <xf numFmtId="0" fontId="33" fillId="0" borderId="17" xfId="0" applyFont="1" applyFill="1" applyBorder="1" applyAlignment="1" applyProtection="1">
      <alignment wrapText="1"/>
      <protection locked="0"/>
    </xf>
    <xf numFmtId="0" fontId="1" fillId="0" borderId="0" xfId="0" applyFont="1" applyFill="1" applyAlignment="1" applyProtection="1">
      <alignment/>
      <protection locked="0"/>
    </xf>
    <xf numFmtId="0" fontId="32" fillId="2" borderId="17" xfId="0" applyFont="1" applyFill="1" applyBorder="1" applyAlignment="1" applyProtection="1">
      <alignment/>
      <protection locked="0"/>
    </xf>
    <xf numFmtId="0" fontId="0" fillId="0" borderId="0" xfId="0" applyAlignment="1" applyProtection="1">
      <alignment/>
      <protection locked="0"/>
    </xf>
    <xf numFmtId="10" fontId="37" fillId="2" borderId="29" xfId="0" applyNumberFormat="1" applyFont="1" applyFill="1" applyBorder="1" applyAlignment="1" applyProtection="1">
      <alignment horizontal="right"/>
      <protection locked="0"/>
    </xf>
    <xf numFmtId="10" fontId="37" fillId="2" borderId="30" xfId="0" applyNumberFormat="1" applyFont="1" applyFill="1" applyBorder="1" applyAlignment="1" applyProtection="1">
      <alignment horizontal="right"/>
      <protection locked="0"/>
    </xf>
    <xf numFmtId="0" fontId="25" fillId="2" borderId="0" xfId="28" applyFont="1" applyFill="1" applyBorder="1" applyAlignment="1" applyProtection="1">
      <alignment horizontal="left" vertical="top"/>
      <protection/>
    </xf>
    <xf numFmtId="0" fontId="22" fillId="2" borderId="0" xfId="28" applyFont="1" applyFill="1" applyBorder="1" applyAlignment="1" applyProtection="1">
      <alignment horizontal="left" vertical="top"/>
      <protection/>
    </xf>
    <xf numFmtId="3" fontId="26" fillId="2" borderId="0" xfId="28" applyNumberFormat="1" applyFont="1" applyFill="1" applyBorder="1" applyAlignment="1" applyProtection="1">
      <alignment horizontal="right" vertical="top"/>
      <protection/>
    </xf>
    <xf numFmtId="0" fontId="3" fillId="2" borderId="0" xfId="28" applyFont="1" applyFill="1" applyBorder="1" applyAlignment="1" applyProtection="1">
      <alignment horizontal="left" vertical="top"/>
      <protection/>
    </xf>
    <xf numFmtId="0" fontId="7" fillId="2" borderId="0" xfId="28" applyFont="1" applyFill="1" applyBorder="1" applyAlignment="1" applyProtection="1">
      <alignment horizontal="left"/>
      <protection/>
    </xf>
    <xf numFmtId="0" fontId="2" fillId="2" borderId="0" xfId="28" applyFont="1" applyFill="1" applyBorder="1" applyAlignment="1" applyProtection="1">
      <alignment horizontal="left" vertical="top"/>
      <protection/>
    </xf>
    <xf numFmtId="3" fontId="27" fillId="2" borderId="0" xfId="28" applyNumberFormat="1" applyFont="1" applyFill="1" applyBorder="1" applyAlignment="1" applyProtection="1">
      <alignment horizontal="right" vertical="top"/>
      <protection/>
    </xf>
    <xf numFmtId="0" fontId="4" fillId="2" borderId="0" xfId="0" applyFont="1" applyFill="1" applyBorder="1" applyAlignment="1" applyProtection="1">
      <alignment vertical="top"/>
      <protection/>
    </xf>
    <xf numFmtId="0" fontId="0" fillId="2" borderId="0" xfId="0" applyFont="1" applyFill="1" applyBorder="1" applyAlignment="1" applyProtection="1">
      <alignment/>
      <protection/>
    </xf>
    <xf numFmtId="0" fontId="0" fillId="2" borderId="0" xfId="0" applyFont="1" applyFill="1" applyBorder="1" applyAlignment="1" applyProtection="1">
      <alignment/>
      <protection/>
    </xf>
    <xf numFmtId="3" fontId="16" fillId="2" borderId="0" xfId="0" applyNumberFormat="1" applyFont="1" applyFill="1" applyBorder="1" applyAlignment="1" applyProtection="1">
      <alignment horizontal="right"/>
      <protection/>
    </xf>
    <xf numFmtId="0" fontId="0" fillId="2" borderId="0" xfId="0" applyFont="1" applyFill="1" applyBorder="1" applyAlignment="1" applyProtection="1">
      <alignment horizontal="left"/>
      <protection/>
    </xf>
    <xf numFmtId="0" fontId="4" fillId="2" borderId="0" xfId="0" applyFont="1" applyFill="1" applyAlignment="1" applyProtection="1">
      <alignment/>
      <protection/>
    </xf>
    <xf numFmtId="0" fontId="15" fillId="2" borderId="0" xfId="0" applyFont="1" applyFill="1" applyAlignment="1" applyProtection="1">
      <alignment horizontal="left"/>
      <protection/>
    </xf>
    <xf numFmtId="0" fontId="4" fillId="2" borderId="0" xfId="0" applyFont="1" applyFill="1" applyAlignment="1" applyProtection="1">
      <alignment horizontal="right"/>
      <protection/>
    </xf>
    <xf numFmtId="0" fontId="4" fillId="0" borderId="0" xfId="0" applyFont="1" applyAlignment="1" applyProtection="1">
      <alignment/>
      <protection/>
    </xf>
    <xf numFmtId="0" fontId="29" fillId="5" borderId="19" xfId="0" applyFont="1" applyFill="1" applyBorder="1" applyAlignment="1" applyProtection="1">
      <alignment vertical="top"/>
      <protection/>
    </xf>
    <xf numFmtId="0" fontId="34" fillId="5" borderId="20" xfId="0" applyFont="1" applyFill="1" applyBorder="1" applyAlignment="1" applyProtection="1">
      <alignment/>
      <protection/>
    </xf>
    <xf numFmtId="0" fontId="34" fillId="5" borderId="20" xfId="0" applyFont="1" applyFill="1" applyBorder="1" applyAlignment="1" applyProtection="1">
      <alignment/>
      <protection/>
    </xf>
    <xf numFmtId="0" fontId="29" fillId="5" borderId="21" xfId="0" applyFont="1" applyFill="1" applyBorder="1" applyAlignment="1" applyProtection="1">
      <alignment horizontal="center" wrapText="1"/>
      <protection/>
    </xf>
    <xf numFmtId="0" fontId="29" fillId="5" borderId="31" xfId="0" applyFont="1" applyFill="1" applyBorder="1" applyAlignment="1" applyProtection="1">
      <alignment horizontal="center" wrapText="1"/>
      <protection/>
    </xf>
    <xf numFmtId="0" fontId="29" fillId="5" borderId="22" xfId="0" applyFont="1" applyFill="1" applyBorder="1" applyAlignment="1" applyProtection="1">
      <alignment vertical="top"/>
      <protection/>
    </xf>
    <xf numFmtId="0" fontId="34" fillId="5" borderId="0" xfId="0" applyFont="1" applyFill="1" applyBorder="1" applyAlignment="1" applyProtection="1">
      <alignment/>
      <protection/>
    </xf>
    <xf numFmtId="0" fontId="34" fillId="5" borderId="0" xfId="0" applyFont="1" applyFill="1" applyBorder="1" applyAlignment="1" applyProtection="1">
      <alignment/>
      <protection/>
    </xf>
    <xf numFmtId="0" fontId="29" fillId="5" borderId="23" xfId="0" applyFont="1" applyFill="1" applyBorder="1" applyAlignment="1" applyProtection="1">
      <alignment horizontal="center" wrapText="1"/>
      <protection/>
    </xf>
    <xf numFmtId="0" fontId="29" fillId="5" borderId="32" xfId="0" applyFont="1" applyFill="1" applyBorder="1" applyAlignment="1" applyProtection="1">
      <alignment horizontal="center" wrapText="1"/>
      <protection/>
    </xf>
    <xf numFmtId="0" fontId="35" fillId="2" borderId="33" xfId="0" applyFont="1" applyFill="1" applyBorder="1" applyAlignment="1" applyProtection="1">
      <alignment horizontal="left"/>
      <protection/>
    </xf>
    <xf numFmtId="165" fontId="11" fillId="2" borderId="34" xfId="0" applyNumberFormat="1" applyFont="1" applyFill="1" applyBorder="1" applyAlignment="1" applyProtection="1">
      <alignment horizontal="right" wrapText="1"/>
      <protection/>
    </xf>
    <xf numFmtId="165" fontId="11" fillId="2" borderId="35" xfId="0" applyNumberFormat="1" applyFont="1" applyFill="1" applyBorder="1" applyAlignment="1" applyProtection="1">
      <alignment horizontal="right" wrapText="1"/>
      <protection/>
    </xf>
    <xf numFmtId="0" fontId="0" fillId="0" borderId="0" xfId="0" applyAlignment="1" applyProtection="1">
      <alignment/>
      <protection/>
    </xf>
    <xf numFmtId="3" fontId="35" fillId="2" borderId="24" xfId="0" applyNumberFormat="1" applyFont="1" applyFill="1" applyBorder="1" applyAlignment="1" applyProtection="1">
      <alignment horizontal="left"/>
      <protection/>
    </xf>
    <xf numFmtId="165" fontId="34" fillId="2" borderId="36" xfId="0" applyNumberFormat="1" applyFont="1" applyFill="1" applyBorder="1" applyAlignment="1" applyProtection="1">
      <alignment horizontal="right"/>
      <protection/>
    </xf>
    <xf numFmtId="165" fontId="34" fillId="2" borderId="37" xfId="0" applyNumberFormat="1" applyFont="1" applyFill="1" applyBorder="1" applyAlignment="1" applyProtection="1">
      <alignment horizontal="right"/>
      <protection/>
    </xf>
    <xf numFmtId="165" fontId="34" fillId="2" borderId="37" xfId="0" applyNumberFormat="1" applyFont="1" applyFill="1" applyBorder="1" applyAlignment="1" applyProtection="1">
      <alignment horizontal="left"/>
      <protection/>
    </xf>
    <xf numFmtId="165" fontId="34" fillId="2" borderId="37" xfId="0" applyNumberFormat="1" applyFont="1" applyFill="1" applyBorder="1" applyAlignment="1" applyProtection="1">
      <alignment horizontal="center"/>
      <protection/>
    </xf>
    <xf numFmtId="165" fontId="34" fillId="2" borderId="38" xfId="0" applyNumberFormat="1" applyFont="1" applyFill="1" applyBorder="1" applyAlignment="1" applyProtection="1">
      <alignment horizontal="right"/>
      <protection/>
    </xf>
    <xf numFmtId="165" fontId="34" fillId="2" borderId="39" xfId="0" applyNumberFormat="1" applyFont="1" applyFill="1" applyBorder="1" applyAlignment="1" applyProtection="1">
      <alignment horizontal="right"/>
      <protection/>
    </xf>
    <xf numFmtId="165" fontId="34" fillId="2" borderId="39" xfId="0" applyNumberFormat="1" applyFont="1" applyFill="1" applyBorder="1" applyAlignment="1" applyProtection="1">
      <alignment horizontal="left"/>
      <protection/>
    </xf>
    <xf numFmtId="165" fontId="34" fillId="2" borderId="39" xfId="0" applyNumberFormat="1" applyFont="1" applyFill="1" applyBorder="1" applyAlignment="1" applyProtection="1">
      <alignment horizontal="center"/>
      <protection/>
    </xf>
    <xf numFmtId="165" fontId="34" fillId="2" borderId="40" xfId="0" applyNumberFormat="1" applyFont="1" applyFill="1" applyBorder="1" applyAlignment="1" applyProtection="1">
      <alignment horizontal="right"/>
      <protection/>
    </xf>
    <xf numFmtId="165" fontId="34" fillId="2" borderId="34" xfId="0" applyNumberFormat="1" applyFont="1" applyFill="1" applyBorder="1" applyAlignment="1" applyProtection="1">
      <alignment horizontal="right"/>
      <protection/>
    </xf>
    <xf numFmtId="165" fontId="34" fillId="2" borderId="34" xfId="0" applyNumberFormat="1" applyFont="1" applyFill="1" applyBorder="1" applyAlignment="1" applyProtection="1">
      <alignment horizontal="left"/>
      <protection/>
    </xf>
    <xf numFmtId="165" fontId="34" fillId="2" borderId="34" xfId="0" applyNumberFormat="1" applyFont="1" applyFill="1" applyBorder="1" applyAlignment="1" applyProtection="1">
      <alignment horizontal="center"/>
      <protection/>
    </xf>
    <xf numFmtId="165" fontId="34" fillId="2" borderId="35" xfId="0" applyNumberFormat="1" applyFont="1" applyFill="1" applyBorder="1" applyAlignment="1" applyProtection="1">
      <alignment horizontal="right"/>
      <protection/>
    </xf>
    <xf numFmtId="0" fontId="5" fillId="2" borderId="0" xfId="0" applyFont="1" applyFill="1" applyAlignment="1" applyProtection="1">
      <alignment/>
      <protection/>
    </xf>
    <xf numFmtId="49" fontId="31" fillId="2" borderId="41" xfId="0" applyNumberFormat="1" applyFont="1" applyFill="1" applyBorder="1" applyAlignment="1" applyProtection="1">
      <alignment horizontal="left" vertical="top"/>
      <protection/>
    </xf>
    <xf numFmtId="49" fontId="31" fillId="2" borderId="42" xfId="0" applyNumberFormat="1" applyFont="1" applyFill="1" applyBorder="1" applyAlignment="1" applyProtection="1">
      <alignment horizontal="left" vertical="top"/>
      <protection/>
    </xf>
    <xf numFmtId="165" fontId="5" fillId="2" borderId="43" xfId="0" applyNumberFormat="1" applyFont="1" applyFill="1" applyBorder="1" applyAlignment="1" applyProtection="1">
      <alignment/>
      <protection/>
    </xf>
    <xf numFmtId="49" fontId="30" fillId="2" borderId="22" xfId="0" applyNumberFormat="1" applyFont="1" applyFill="1" applyBorder="1" applyAlignment="1" applyProtection="1">
      <alignment horizontal="left" vertical="top"/>
      <protection/>
    </xf>
    <xf numFmtId="165" fontId="5" fillId="2" borderId="44" xfId="0" applyNumberFormat="1" applyFont="1" applyFill="1" applyBorder="1" applyAlignment="1" applyProtection="1">
      <alignment/>
      <protection/>
    </xf>
    <xf numFmtId="0" fontId="0" fillId="0" borderId="0" xfId="0" applyBorder="1" applyAlignment="1" applyProtection="1">
      <alignment vertical="top"/>
      <protection/>
    </xf>
    <xf numFmtId="0" fontId="0" fillId="0" borderId="0" xfId="0" applyAlignment="1" applyProtection="1">
      <alignment/>
      <protection/>
    </xf>
    <xf numFmtId="3" fontId="16" fillId="0" borderId="0" xfId="0" applyNumberFormat="1" applyFont="1" applyBorder="1" applyAlignment="1" applyProtection="1">
      <alignment horizontal="right"/>
      <protection/>
    </xf>
    <xf numFmtId="0" fontId="0" fillId="0" borderId="0" xfId="0" applyAlignment="1" applyProtection="1">
      <alignment horizontal="left"/>
      <protection/>
    </xf>
    <xf numFmtId="165" fontId="0" fillId="0" borderId="0" xfId="0" applyNumberFormat="1" applyAlignment="1" applyProtection="1">
      <alignment horizontal="center"/>
      <protection/>
    </xf>
    <xf numFmtId="0" fontId="16" fillId="0" borderId="0" xfId="0" applyFont="1" applyAlignment="1" applyProtection="1">
      <alignment horizontal="left"/>
      <protection/>
    </xf>
    <xf numFmtId="0" fontId="0" fillId="0" borderId="0" xfId="0" applyAlignment="1" applyProtection="1">
      <alignment horizontal="center"/>
      <protection/>
    </xf>
    <xf numFmtId="0" fontId="0" fillId="0" borderId="0" xfId="0" applyAlignment="1" applyProtection="1">
      <alignment horizontal="right"/>
      <protection/>
    </xf>
    <xf numFmtId="3" fontId="16" fillId="0" borderId="0" xfId="0" applyNumberFormat="1" applyFont="1" applyAlignment="1" applyProtection="1">
      <alignment horizontal="right"/>
      <protection/>
    </xf>
    <xf numFmtId="165" fontId="34" fillId="2" borderId="29" xfId="0" applyNumberFormat="1" applyFont="1" applyFill="1" applyBorder="1" applyAlignment="1" applyProtection="1">
      <alignment horizontal="right"/>
      <protection/>
    </xf>
    <xf numFmtId="49" fontId="31" fillId="2" borderId="45" xfId="0" applyNumberFormat="1" applyFont="1" applyFill="1" applyBorder="1" applyAlignment="1" applyProtection="1">
      <alignment horizontal="left" vertical="top"/>
      <protection/>
    </xf>
    <xf numFmtId="10" fontId="37" fillId="2" borderId="29" xfId="0" applyNumberFormat="1" applyFont="1" applyFill="1" applyBorder="1" applyAlignment="1" applyProtection="1">
      <alignment horizontal="right"/>
      <protection/>
    </xf>
    <xf numFmtId="10" fontId="37" fillId="2" borderId="30" xfId="0" applyNumberFormat="1" applyFont="1" applyFill="1" applyBorder="1" applyAlignment="1" applyProtection="1">
      <alignment horizontal="right"/>
      <protection/>
    </xf>
    <xf numFmtId="2" fontId="37" fillId="2" borderId="29" xfId="0" applyNumberFormat="1" applyFont="1" applyFill="1" applyBorder="1" applyAlignment="1" applyProtection="1">
      <alignment horizontal="right"/>
      <protection/>
    </xf>
    <xf numFmtId="2" fontId="37" fillId="2" borderId="30" xfId="0" applyNumberFormat="1" applyFont="1" applyFill="1" applyBorder="1" applyAlignment="1" applyProtection="1">
      <alignment horizontal="right"/>
      <protection/>
    </xf>
    <xf numFmtId="165" fontId="11" fillId="2" borderId="29" xfId="0" applyNumberFormat="1" applyFont="1" applyFill="1" applyBorder="1" applyAlignment="1" applyProtection="1">
      <alignment horizontal="right" wrapText="1"/>
      <protection/>
    </xf>
    <xf numFmtId="165" fontId="11" fillId="2" borderId="36" xfId="0" applyNumberFormat="1" applyFont="1" applyFill="1" applyBorder="1" applyAlignment="1" applyProtection="1">
      <alignment horizontal="right" wrapText="1"/>
      <protection/>
    </xf>
    <xf numFmtId="165" fontId="34" fillId="2" borderId="46" xfId="0" applyNumberFormat="1" applyFont="1" applyFill="1" applyBorder="1" applyAlignment="1" applyProtection="1">
      <alignment horizontal="right"/>
      <protection/>
    </xf>
    <xf numFmtId="165" fontId="34" fillId="2" borderId="46" xfId="0" applyNumberFormat="1" applyFont="1" applyFill="1" applyBorder="1" applyAlignment="1" applyProtection="1">
      <alignment horizontal="left"/>
      <protection/>
    </xf>
    <xf numFmtId="165" fontId="34" fillId="2" borderId="46" xfId="0" applyNumberFormat="1" applyFont="1" applyFill="1" applyBorder="1" applyAlignment="1" applyProtection="1">
      <alignment horizontal="center"/>
      <protection/>
    </xf>
    <xf numFmtId="165" fontId="34" fillId="2" borderId="47" xfId="0" applyNumberFormat="1" applyFont="1" applyFill="1" applyBorder="1" applyAlignment="1" applyProtection="1">
      <alignment horizontal="right"/>
      <protection/>
    </xf>
    <xf numFmtId="165" fontId="34" fillId="2" borderId="29" xfId="0" applyNumberFormat="1" applyFont="1" applyFill="1" applyBorder="1" applyAlignment="1" applyProtection="1">
      <alignment horizontal="left"/>
      <protection/>
    </xf>
    <xf numFmtId="165" fontId="34" fillId="2" borderId="29" xfId="0" applyNumberFormat="1" applyFont="1" applyFill="1" applyBorder="1" applyAlignment="1" applyProtection="1">
      <alignment horizontal="center"/>
      <protection/>
    </xf>
    <xf numFmtId="0" fontId="31" fillId="0" borderId="11" xfId="0" applyFont="1" applyFill="1" applyBorder="1" applyAlignment="1">
      <alignment/>
    </xf>
    <xf numFmtId="10" fontId="33" fillId="0" borderId="17" xfId="0" applyNumberFormat="1" applyFont="1" applyFill="1" applyBorder="1" applyAlignment="1" applyProtection="1">
      <alignment/>
      <protection locked="0"/>
    </xf>
    <xf numFmtId="10" fontId="1" fillId="0" borderId="0" xfId="0" applyNumberFormat="1" applyFont="1" applyFill="1" applyAlignment="1" applyProtection="1">
      <alignment/>
      <protection/>
    </xf>
    <xf numFmtId="164" fontId="33" fillId="0" borderId="17" xfId="0" applyNumberFormat="1" applyFont="1" applyFill="1" applyBorder="1" applyAlignment="1" applyProtection="1">
      <alignment/>
      <protection locked="0"/>
    </xf>
    <xf numFmtId="164" fontId="1" fillId="0" borderId="0" xfId="0" applyNumberFormat="1" applyFont="1" applyFill="1" applyAlignment="1" applyProtection="1">
      <alignment/>
      <protection/>
    </xf>
    <xf numFmtId="0" fontId="32" fillId="2" borderId="7" xfId="0" applyFont="1" applyFill="1" applyBorder="1" applyAlignment="1">
      <alignment/>
    </xf>
    <xf numFmtId="0" fontId="32" fillId="2" borderId="0" xfId="0" applyFont="1" applyFill="1" applyAlignment="1">
      <alignment/>
    </xf>
    <xf numFmtId="0" fontId="32" fillId="3" borderId="0" xfId="0" applyFont="1" applyFill="1" applyAlignment="1">
      <alignment/>
    </xf>
    <xf numFmtId="0" fontId="11" fillId="2" borderId="0" xfId="0" applyFont="1" applyFill="1" applyAlignment="1">
      <alignment/>
    </xf>
    <xf numFmtId="0" fontId="11" fillId="3" borderId="0" xfId="0" applyFont="1" applyFill="1" applyAlignment="1">
      <alignment/>
    </xf>
    <xf numFmtId="0" fontId="11" fillId="0" borderId="0" xfId="0" applyFont="1" applyFill="1" applyAlignment="1">
      <alignment/>
    </xf>
    <xf numFmtId="0" fontId="32" fillId="0" borderId="0" xfId="0" applyFont="1" applyFill="1" applyAlignment="1">
      <alignment/>
    </xf>
    <xf numFmtId="0" fontId="32" fillId="0" borderId="0" xfId="0" applyFont="1" applyAlignment="1">
      <alignment/>
    </xf>
    <xf numFmtId="0" fontId="32" fillId="2" borderId="0" xfId="0" applyFont="1" applyFill="1" applyBorder="1" applyAlignment="1">
      <alignment/>
    </xf>
    <xf numFmtId="0" fontId="31" fillId="2" borderId="48" xfId="0" applyFont="1" applyFill="1" applyBorder="1" applyAlignment="1" applyProtection="1">
      <alignment horizontal="left" vertical="top"/>
      <protection/>
    </xf>
    <xf numFmtId="3" fontId="16" fillId="2" borderId="49" xfId="0" applyNumberFormat="1" applyFont="1" applyFill="1" applyBorder="1" applyAlignment="1" applyProtection="1">
      <alignment horizontal="right" vertical="top"/>
      <protection/>
    </xf>
    <xf numFmtId="0" fontId="11" fillId="2" borderId="22" xfId="0" applyFont="1" applyFill="1" applyBorder="1" applyAlignment="1" applyProtection="1">
      <alignment vertical="top"/>
      <protection/>
    </xf>
    <xf numFmtId="0" fontId="32" fillId="2" borderId="0" xfId="0" applyFont="1" applyFill="1" applyBorder="1" applyAlignment="1" applyProtection="1">
      <alignment/>
      <protection/>
    </xf>
    <xf numFmtId="0" fontId="32" fillId="2" borderId="0" xfId="0" applyFont="1" applyFill="1" applyBorder="1" applyAlignment="1" applyProtection="1">
      <alignment/>
      <protection/>
    </xf>
    <xf numFmtId="3" fontId="35" fillId="2" borderId="50" xfId="0" applyNumberFormat="1" applyFont="1" applyFill="1" applyBorder="1" applyAlignment="1" applyProtection="1">
      <alignment horizontal="right"/>
      <protection/>
    </xf>
    <xf numFmtId="0" fontId="32" fillId="2" borderId="44" xfId="0" applyFont="1" applyFill="1" applyBorder="1" applyAlignment="1" applyProtection="1">
      <alignment horizontal="left"/>
      <protection/>
    </xf>
    <xf numFmtId="0" fontId="11" fillId="2" borderId="23" xfId="0" applyFont="1" applyFill="1" applyBorder="1" applyAlignment="1" applyProtection="1">
      <alignment/>
      <protection/>
    </xf>
    <xf numFmtId="0" fontId="36" fillId="2" borderId="23" xfId="0" applyFont="1" applyFill="1" applyBorder="1" applyAlignment="1" applyProtection="1">
      <alignment horizontal="left"/>
      <protection/>
    </xf>
    <xf numFmtId="0" fontId="11" fillId="2" borderId="32" xfId="0" applyFont="1" applyFill="1" applyBorder="1" applyAlignment="1" applyProtection="1">
      <alignment horizontal="right"/>
      <protection/>
    </xf>
    <xf numFmtId="0" fontId="31" fillId="2" borderId="0" xfId="0" applyFont="1" applyFill="1" applyBorder="1" applyAlignment="1" applyProtection="1">
      <alignment/>
      <protection/>
    </xf>
    <xf numFmtId="0" fontId="31" fillId="2" borderId="0" xfId="0" applyFont="1" applyFill="1" applyBorder="1" applyAlignment="1" applyProtection="1">
      <alignment/>
      <protection/>
    </xf>
    <xf numFmtId="49" fontId="31" fillId="2" borderId="25" xfId="0" applyNumberFormat="1" applyFont="1" applyFill="1" applyBorder="1" applyAlignment="1" applyProtection="1">
      <alignment vertical="top"/>
      <protection/>
    </xf>
    <xf numFmtId="0" fontId="31" fillId="2" borderId="17" xfId="0" applyFont="1" applyFill="1" applyBorder="1" applyAlignment="1" applyProtection="1">
      <alignment/>
      <protection/>
    </xf>
    <xf numFmtId="0" fontId="31" fillId="2" borderId="17" xfId="0" applyFont="1" applyFill="1" applyBorder="1" applyAlignment="1" applyProtection="1">
      <alignment/>
      <protection/>
    </xf>
    <xf numFmtId="3" fontId="35" fillId="2" borderId="51" xfId="0" applyNumberFormat="1" applyFont="1" applyFill="1" applyBorder="1" applyAlignment="1" applyProtection="1">
      <alignment horizontal="right"/>
      <protection/>
    </xf>
    <xf numFmtId="165" fontId="37" fillId="2" borderId="29" xfId="0" applyNumberFormat="1" applyFont="1" applyFill="1" applyBorder="1" applyAlignment="1" applyProtection="1">
      <alignment horizontal="right"/>
      <protection/>
    </xf>
    <xf numFmtId="165" fontId="37" fillId="2" borderId="36" xfId="0" applyNumberFormat="1" applyFont="1" applyFill="1" applyBorder="1" applyAlignment="1" applyProtection="1">
      <alignment horizontal="right"/>
      <protection/>
    </xf>
    <xf numFmtId="49" fontId="31" fillId="2" borderId="25" xfId="0" applyNumberFormat="1" applyFont="1" applyFill="1" applyBorder="1" applyAlignment="1">
      <alignment vertical="top"/>
    </xf>
    <xf numFmtId="49" fontId="31" fillId="2" borderId="52" xfId="0" applyNumberFormat="1" applyFont="1" applyFill="1" applyBorder="1" applyAlignment="1">
      <alignment vertical="top"/>
    </xf>
    <xf numFmtId="49" fontId="31" fillId="2" borderId="53" xfId="0" applyNumberFormat="1" applyFont="1" applyFill="1" applyBorder="1" applyAlignment="1">
      <alignment vertical="top"/>
    </xf>
    <xf numFmtId="0" fontId="11" fillId="2" borderId="0" xfId="0" applyFont="1" applyFill="1" applyBorder="1" applyAlignment="1" applyProtection="1">
      <alignment/>
      <protection/>
    </xf>
    <xf numFmtId="49" fontId="31" fillId="2" borderId="54" xfId="0" applyNumberFormat="1" applyFont="1" applyFill="1" applyBorder="1" applyAlignment="1">
      <alignment vertical="top"/>
    </xf>
    <xf numFmtId="49" fontId="31" fillId="2" borderId="52" xfId="0" applyNumberFormat="1" applyFont="1" applyFill="1" applyBorder="1" applyAlignment="1" applyProtection="1">
      <alignment vertical="top"/>
      <protection/>
    </xf>
    <xf numFmtId="3" fontId="35" fillId="2" borderId="55" xfId="0" applyNumberFormat="1" applyFont="1" applyFill="1" applyBorder="1" applyAlignment="1" applyProtection="1">
      <alignment horizontal="right"/>
      <protection/>
    </xf>
    <xf numFmtId="3" fontId="35" fillId="2" borderId="56" xfId="0" applyNumberFormat="1" applyFont="1" applyFill="1" applyBorder="1" applyAlignment="1" applyProtection="1">
      <alignment horizontal="left"/>
      <protection/>
    </xf>
    <xf numFmtId="165" fontId="37" fillId="2" borderId="37" xfId="0" applyNumberFormat="1" applyFont="1" applyFill="1" applyBorder="1" applyAlignment="1" applyProtection="1">
      <alignment horizontal="right"/>
      <protection/>
    </xf>
    <xf numFmtId="165" fontId="37" fillId="2" borderId="38" xfId="0" applyNumberFormat="1" applyFont="1" applyFill="1" applyBorder="1" applyAlignment="1" applyProtection="1">
      <alignment horizontal="right"/>
      <protection/>
    </xf>
    <xf numFmtId="49" fontId="31" fillId="2" borderId="42" xfId="0" applyNumberFormat="1" applyFont="1" applyFill="1" applyBorder="1" applyAlignment="1" applyProtection="1">
      <alignment vertical="top"/>
      <protection/>
    </xf>
    <xf numFmtId="0" fontId="31" fillId="2" borderId="48" xfId="0" applyFont="1" applyFill="1" applyBorder="1" applyAlignment="1" applyProtection="1">
      <alignment/>
      <protection/>
    </xf>
    <xf numFmtId="0" fontId="31" fillId="2" borderId="43" xfId="0" applyFont="1" applyFill="1" applyBorder="1" applyAlignment="1" applyProtection="1">
      <alignment/>
      <protection/>
    </xf>
    <xf numFmtId="3" fontId="35" fillId="2" borderId="49" xfId="0" applyNumberFormat="1" applyFont="1" applyFill="1" applyBorder="1" applyAlignment="1" applyProtection="1">
      <alignment horizontal="right"/>
      <protection/>
    </xf>
    <xf numFmtId="3" fontId="35" fillId="2" borderId="43" xfId="0" applyNumberFormat="1" applyFont="1" applyFill="1" applyBorder="1" applyAlignment="1" applyProtection="1">
      <alignment horizontal="left"/>
      <protection/>
    </xf>
    <xf numFmtId="165" fontId="37" fillId="2" borderId="39" xfId="0" applyNumberFormat="1" applyFont="1" applyFill="1" applyBorder="1" applyAlignment="1" applyProtection="1">
      <alignment horizontal="right"/>
      <protection/>
    </xf>
    <xf numFmtId="165" fontId="37" fillId="2" borderId="40" xfId="0" applyNumberFormat="1" applyFont="1" applyFill="1" applyBorder="1" applyAlignment="1" applyProtection="1">
      <alignment horizontal="right"/>
      <protection/>
    </xf>
    <xf numFmtId="49" fontId="30" fillId="2" borderId="54" xfId="0" applyNumberFormat="1" applyFont="1" applyFill="1" applyBorder="1" applyAlignment="1" applyProtection="1">
      <alignment vertical="top"/>
      <protection/>
    </xf>
    <xf numFmtId="0" fontId="31" fillId="2" borderId="57" xfId="0" applyFont="1" applyFill="1" applyBorder="1" applyAlignment="1" applyProtection="1">
      <alignment/>
      <protection/>
    </xf>
    <xf numFmtId="0" fontId="31" fillId="2" borderId="57" xfId="0" applyFont="1" applyFill="1" applyBorder="1" applyAlignment="1" applyProtection="1">
      <alignment/>
      <protection/>
    </xf>
    <xf numFmtId="3" fontId="35" fillId="2" borderId="58" xfId="0" applyNumberFormat="1" applyFont="1" applyFill="1" applyBorder="1" applyAlignment="1" applyProtection="1">
      <alignment horizontal="right"/>
      <protection/>
    </xf>
    <xf numFmtId="3" fontId="35" fillId="2" borderId="33" xfId="0" applyNumberFormat="1" applyFont="1" applyFill="1" applyBorder="1" applyAlignment="1" applyProtection="1">
      <alignment horizontal="left"/>
      <protection/>
    </xf>
    <xf numFmtId="165" fontId="37" fillId="2" borderId="34" xfId="0" applyNumberFormat="1" applyFont="1" applyFill="1" applyBorder="1" applyAlignment="1" applyProtection="1">
      <alignment horizontal="right"/>
      <protection/>
    </xf>
    <xf numFmtId="165" fontId="37" fillId="2" borderId="35" xfId="0" applyNumberFormat="1" applyFont="1" applyFill="1" applyBorder="1" applyAlignment="1" applyProtection="1">
      <alignment horizontal="right"/>
      <protection/>
    </xf>
    <xf numFmtId="0" fontId="31" fillId="2" borderId="17" xfId="0" applyFont="1" applyFill="1" applyBorder="1" applyAlignment="1" applyProtection="1">
      <alignment horizontal="left"/>
      <protection/>
    </xf>
    <xf numFmtId="0" fontId="30" fillId="2" borderId="54" xfId="0" applyFont="1" applyFill="1" applyBorder="1" applyAlignment="1" applyProtection="1">
      <alignment horizontal="left" vertical="top"/>
      <protection/>
    </xf>
    <xf numFmtId="0" fontId="30" fillId="2" borderId="57" xfId="0" applyFont="1" applyFill="1" applyBorder="1" applyAlignment="1" applyProtection="1">
      <alignment horizontal="left"/>
      <protection/>
    </xf>
    <xf numFmtId="3" fontId="35" fillId="2" borderId="51" xfId="0" applyNumberFormat="1" applyFont="1" applyFill="1" applyBorder="1" applyAlignment="1" applyProtection="1">
      <alignment horizontal="right"/>
      <protection/>
    </xf>
    <xf numFmtId="0" fontId="31" fillId="2" borderId="53" xfId="0" applyFont="1" applyFill="1" applyBorder="1" applyAlignment="1">
      <alignment vertical="top"/>
    </xf>
    <xf numFmtId="165" fontId="35" fillId="2" borderId="51" xfId="0" applyNumberFormat="1" applyFont="1" applyFill="1" applyBorder="1" applyAlignment="1" applyProtection="1">
      <alignment horizontal="right"/>
      <protection/>
    </xf>
    <xf numFmtId="0" fontId="31" fillId="2" borderId="54" xfId="0" applyFont="1" applyFill="1" applyBorder="1" applyAlignment="1">
      <alignment vertical="top"/>
    </xf>
    <xf numFmtId="165" fontId="35" fillId="2" borderId="51" xfId="0" applyNumberFormat="1" applyFont="1" applyFill="1" applyBorder="1" applyAlignment="1" applyProtection="1">
      <alignment horizontal="right"/>
      <protection/>
    </xf>
    <xf numFmtId="0" fontId="31" fillId="2" borderId="22" xfId="0" applyFont="1" applyFill="1" applyBorder="1" applyAlignment="1" applyProtection="1">
      <alignment vertical="top"/>
      <protection/>
    </xf>
    <xf numFmtId="0" fontId="31" fillId="2" borderId="8" xfId="0" applyFont="1" applyFill="1" applyBorder="1" applyAlignment="1" applyProtection="1">
      <alignment/>
      <protection/>
    </xf>
    <xf numFmtId="0" fontId="31" fillId="2" borderId="8" xfId="0" applyFont="1" applyFill="1" applyBorder="1" applyAlignment="1" applyProtection="1">
      <alignment horizontal="left"/>
      <protection/>
    </xf>
    <xf numFmtId="0" fontId="31" fillId="2" borderId="42" xfId="0" applyFont="1" applyFill="1" applyBorder="1" applyAlignment="1" applyProtection="1">
      <alignment vertical="top"/>
      <protection/>
    </xf>
    <xf numFmtId="0" fontId="31" fillId="2" borderId="48" xfId="0" applyFont="1" applyFill="1" applyBorder="1" applyAlignment="1" applyProtection="1">
      <alignment horizontal="left"/>
      <protection/>
    </xf>
    <xf numFmtId="0" fontId="30" fillId="2" borderId="59" xfId="0" applyFont="1" applyFill="1" applyBorder="1" applyAlignment="1" applyProtection="1">
      <alignment horizontal="left" vertical="top"/>
      <protection/>
    </xf>
    <xf numFmtId="0" fontId="30" fillId="2" borderId="7" xfId="0" applyFont="1" applyFill="1" applyBorder="1" applyAlignment="1" applyProtection="1">
      <alignment horizontal="left"/>
      <protection/>
    </xf>
    <xf numFmtId="0" fontId="38" fillId="2" borderId="7" xfId="0" applyFont="1" applyFill="1" applyBorder="1" applyAlignment="1" applyProtection="1">
      <alignment horizontal="left"/>
      <protection/>
    </xf>
    <xf numFmtId="6" fontId="37" fillId="2" borderId="29" xfId="0" applyNumberFormat="1" applyFont="1" applyFill="1" applyBorder="1" applyAlignment="1" applyProtection="1">
      <alignment horizontal="right"/>
      <protection/>
    </xf>
    <xf numFmtId="6" fontId="37" fillId="2" borderId="36" xfId="0" applyNumberFormat="1" applyFont="1" applyFill="1" applyBorder="1" applyAlignment="1" applyProtection="1">
      <alignment horizontal="right"/>
      <protection/>
    </xf>
    <xf numFmtId="0" fontId="31" fillId="2" borderId="8" xfId="0" applyFont="1" applyFill="1" applyBorder="1" applyAlignment="1" applyProtection="1">
      <alignment horizontal="left" vertical="top"/>
      <protection/>
    </xf>
    <xf numFmtId="3" fontId="35" fillId="2" borderId="60" xfId="0" applyNumberFormat="1" applyFont="1" applyFill="1" applyBorder="1" applyAlignment="1" applyProtection="1">
      <alignment horizontal="right" vertical="top"/>
      <protection/>
    </xf>
    <xf numFmtId="0" fontId="32" fillId="2" borderId="61" xfId="0" applyFont="1" applyFill="1" applyBorder="1" applyAlignment="1" applyProtection="1">
      <alignment horizontal="left"/>
      <protection/>
    </xf>
    <xf numFmtId="0" fontId="31" fillId="2" borderId="0" xfId="0" applyFont="1" applyFill="1" applyBorder="1" applyAlignment="1" applyProtection="1">
      <alignment horizontal="left" vertical="top"/>
      <protection/>
    </xf>
    <xf numFmtId="3" fontId="16" fillId="2" borderId="50" xfId="0" applyNumberFormat="1" applyFont="1" applyFill="1" applyBorder="1" applyAlignment="1" applyProtection="1">
      <alignment horizontal="right" vertical="top"/>
      <protection/>
    </xf>
    <xf numFmtId="3" fontId="16" fillId="2" borderId="55" xfId="0" applyNumberFormat="1" applyFont="1" applyFill="1" applyBorder="1" applyAlignment="1" applyProtection="1">
      <alignment horizontal="right" vertical="top"/>
      <protection/>
    </xf>
    <xf numFmtId="165" fontId="21" fillId="2" borderId="24" xfId="0" applyNumberFormat="1" applyFont="1" applyFill="1" applyBorder="1" applyAlignment="1" applyProtection="1">
      <alignment horizontal="right"/>
      <protection/>
    </xf>
    <xf numFmtId="6" fontId="21" fillId="2" borderId="24" xfId="0" applyNumberFormat="1" applyFont="1" applyFill="1" applyBorder="1" applyAlignment="1" applyProtection="1">
      <alignment horizontal="right"/>
      <protection/>
    </xf>
    <xf numFmtId="0" fontId="31" fillId="2" borderId="62" xfId="0" applyFont="1" applyFill="1" applyBorder="1" applyAlignment="1" applyProtection="1">
      <alignment horizontal="left" vertical="top"/>
      <protection/>
    </xf>
    <xf numFmtId="3" fontId="16" fillId="2" borderId="63" xfId="0" applyNumberFormat="1" applyFont="1" applyFill="1" applyBorder="1" applyAlignment="1" applyProtection="1">
      <alignment horizontal="right" vertical="top"/>
      <protection/>
    </xf>
    <xf numFmtId="165" fontId="21" fillId="2" borderId="64" xfId="0" applyNumberFormat="1" applyFont="1" applyFill="1" applyBorder="1" applyAlignment="1" applyProtection="1">
      <alignment horizontal="right"/>
      <protection/>
    </xf>
    <xf numFmtId="165" fontId="37" fillId="2" borderId="65" xfId="0" applyNumberFormat="1" applyFont="1" applyFill="1" applyBorder="1" applyAlignment="1" applyProtection="1">
      <alignment horizontal="right"/>
      <protection/>
    </xf>
    <xf numFmtId="165" fontId="37" fillId="2" borderId="66" xfId="0" applyNumberFormat="1" applyFont="1" applyFill="1" applyBorder="1" applyAlignment="1" applyProtection="1">
      <alignment horizontal="right"/>
      <protection/>
    </xf>
    <xf numFmtId="3" fontId="16" fillId="2" borderId="58" xfId="0" applyNumberFormat="1" applyFont="1" applyFill="1" applyBorder="1" applyAlignment="1" applyProtection="1">
      <alignment horizontal="right" vertical="top"/>
      <protection/>
    </xf>
    <xf numFmtId="0" fontId="3" fillId="2" borderId="67" xfId="0" applyFont="1" applyFill="1" applyBorder="1" applyAlignment="1" applyProtection="1">
      <alignment vertical="top"/>
      <protection/>
    </xf>
    <xf numFmtId="0" fontId="3" fillId="2" borderId="68" xfId="0" applyFont="1" applyFill="1" applyBorder="1" applyAlignment="1" applyProtection="1">
      <alignment/>
      <protection/>
    </xf>
    <xf numFmtId="0" fontId="3" fillId="2" borderId="68" xfId="0" applyFont="1" applyFill="1" applyBorder="1" applyAlignment="1" applyProtection="1">
      <alignment/>
      <protection/>
    </xf>
    <xf numFmtId="3" fontId="16" fillId="2" borderId="69" xfId="0" applyNumberFormat="1" applyFont="1" applyFill="1" applyBorder="1" applyAlignment="1" applyProtection="1">
      <alignment horizontal="right" vertical="top"/>
      <protection/>
    </xf>
    <xf numFmtId="165" fontId="21" fillId="2" borderId="70" xfId="0" applyNumberFormat="1" applyFont="1" applyFill="1" applyBorder="1" applyAlignment="1" applyProtection="1">
      <alignment horizontal="right"/>
      <protection/>
    </xf>
    <xf numFmtId="165" fontId="0" fillId="2" borderId="71" xfId="0" applyNumberFormat="1" applyFill="1" applyBorder="1" applyAlignment="1" applyProtection="1">
      <alignment horizontal="center"/>
      <protection/>
    </xf>
    <xf numFmtId="0" fontId="16" fillId="2" borderId="71" xfId="0" applyFont="1" applyFill="1" applyBorder="1" applyAlignment="1" applyProtection="1">
      <alignment horizontal="left"/>
      <protection/>
    </xf>
    <xf numFmtId="0" fontId="0" fillId="2" borderId="71" xfId="0" applyFill="1" applyBorder="1" applyAlignment="1" applyProtection="1">
      <alignment horizontal="center"/>
      <protection/>
    </xf>
    <xf numFmtId="0" fontId="0" fillId="2" borderId="72" xfId="0" applyFill="1" applyBorder="1" applyAlignment="1" applyProtection="1">
      <alignment horizontal="right"/>
      <protection/>
    </xf>
    <xf numFmtId="0" fontId="31" fillId="2" borderId="73" xfId="0" applyFont="1" applyFill="1" applyBorder="1" applyAlignment="1" applyProtection="1">
      <alignment horizontal="left" vertical="top"/>
      <protection/>
    </xf>
    <xf numFmtId="9" fontId="35" fillId="2" borderId="50" xfId="29" applyFont="1" applyFill="1" applyBorder="1" applyAlignment="1" applyProtection="1">
      <alignment horizontal="centerContinuous" wrapText="1"/>
      <protection/>
    </xf>
    <xf numFmtId="165" fontId="37" fillId="2" borderId="23" xfId="0" applyNumberFormat="1" applyFont="1" applyFill="1" applyBorder="1" applyAlignment="1" applyProtection="1">
      <alignment horizontal="right"/>
      <protection/>
    </xf>
    <xf numFmtId="165" fontId="37" fillId="2" borderId="32" xfId="0" applyNumberFormat="1" applyFont="1" applyFill="1" applyBorder="1" applyAlignment="1" applyProtection="1">
      <alignment horizontal="right"/>
      <protection/>
    </xf>
    <xf numFmtId="49" fontId="31" fillId="2" borderId="22" xfId="0" applyNumberFormat="1" applyFont="1" applyFill="1" applyBorder="1" applyAlignment="1" applyProtection="1">
      <alignment vertical="top"/>
      <protection/>
    </xf>
    <xf numFmtId="0" fontId="31" fillId="2" borderId="44" xfId="0" applyFont="1" applyFill="1" applyBorder="1" applyAlignment="1" applyProtection="1">
      <alignment/>
      <protection/>
    </xf>
    <xf numFmtId="49" fontId="30" fillId="2" borderId="54" xfId="0" applyNumberFormat="1" applyFont="1" applyFill="1" applyBorder="1" applyAlignment="1">
      <alignment vertical="top"/>
    </xf>
    <xf numFmtId="0" fontId="31" fillId="2" borderId="74" xfId="0" applyFont="1" applyFill="1" applyBorder="1" applyAlignment="1" applyProtection="1">
      <alignment/>
      <protection/>
    </xf>
    <xf numFmtId="165" fontId="40" fillId="2" borderId="32" xfId="0" applyNumberFormat="1" applyFont="1" applyFill="1" applyBorder="1" applyAlignment="1" applyProtection="1">
      <alignment horizontal="right"/>
      <protection/>
    </xf>
    <xf numFmtId="0" fontId="3" fillId="2" borderId="75" xfId="0" applyFont="1" applyFill="1" applyBorder="1" applyAlignment="1" applyProtection="1">
      <alignment vertical="top"/>
      <protection/>
    </xf>
    <xf numFmtId="0" fontId="3" fillId="2" borderId="76" xfId="0" applyFont="1" applyFill="1" applyBorder="1" applyAlignment="1" applyProtection="1">
      <alignment/>
      <protection/>
    </xf>
    <xf numFmtId="0" fontId="3" fillId="2" borderId="76" xfId="0" applyFont="1" applyFill="1" applyBorder="1" applyAlignment="1" applyProtection="1">
      <alignment/>
      <protection/>
    </xf>
    <xf numFmtId="165" fontId="0" fillId="2" borderId="77" xfId="0" applyNumberFormat="1" applyFill="1" applyBorder="1" applyAlignment="1" applyProtection="1">
      <alignment horizontal="center"/>
      <protection/>
    </xf>
    <xf numFmtId="0" fontId="16" fillId="2" borderId="77" xfId="0" applyFont="1" applyFill="1" applyBorder="1" applyAlignment="1" applyProtection="1">
      <alignment horizontal="left"/>
      <protection/>
    </xf>
    <xf numFmtId="0" fontId="0" fillId="2" borderId="77" xfId="0" applyFill="1" applyBorder="1" applyAlignment="1" applyProtection="1">
      <alignment horizontal="center"/>
      <protection/>
    </xf>
    <xf numFmtId="0" fontId="0" fillId="2" borderId="78" xfId="0" applyFill="1" applyBorder="1" applyAlignment="1" applyProtection="1">
      <alignment horizontal="right"/>
      <protection/>
    </xf>
    <xf numFmtId="0" fontId="11" fillId="2" borderId="22" xfId="0" applyFont="1" applyFill="1" applyBorder="1" applyAlignment="1">
      <alignment vertical="top"/>
    </xf>
    <xf numFmtId="0" fontId="32" fillId="2" borderId="0" xfId="0" applyFont="1" applyFill="1" applyBorder="1" applyAlignment="1">
      <alignment/>
    </xf>
    <xf numFmtId="3" fontId="35" fillId="2" borderId="50" xfId="0" applyNumberFormat="1" applyFont="1" applyFill="1" applyBorder="1" applyAlignment="1">
      <alignment horizontal="right"/>
    </xf>
    <xf numFmtId="0" fontId="32" fillId="2" borderId="44" xfId="0" applyFont="1" applyFill="1" applyBorder="1" applyAlignment="1">
      <alignment horizontal="left"/>
    </xf>
    <xf numFmtId="2" fontId="39" fillId="2" borderId="23" xfId="0" applyNumberFormat="1" applyFont="1" applyFill="1" applyBorder="1" applyAlignment="1" applyProtection="1">
      <alignment/>
      <protection/>
    </xf>
    <xf numFmtId="2" fontId="39" fillId="2" borderId="23" xfId="0" applyNumberFormat="1" applyFont="1" applyFill="1" applyBorder="1" applyAlignment="1" applyProtection="1">
      <alignment horizontal="left"/>
      <protection/>
    </xf>
    <xf numFmtId="2" fontId="39" fillId="2" borderId="79" xfId="0" applyNumberFormat="1" applyFont="1" applyFill="1" applyBorder="1" applyAlignment="1" applyProtection="1">
      <alignment horizontal="right"/>
      <protection/>
    </xf>
    <xf numFmtId="0" fontId="30" fillId="2" borderId="22" xfId="0" applyFont="1" applyFill="1" applyBorder="1" applyAlignment="1">
      <alignment vertical="top"/>
    </xf>
    <xf numFmtId="0" fontId="31" fillId="2" borderId="0" xfId="0" applyFont="1" applyFill="1" applyBorder="1" applyAlignment="1">
      <alignment/>
    </xf>
    <xf numFmtId="0" fontId="31" fillId="2" borderId="0" xfId="0" applyFont="1" applyFill="1" applyBorder="1" applyAlignment="1">
      <alignment/>
    </xf>
    <xf numFmtId="0" fontId="31" fillId="2" borderId="17" xfId="0" applyFont="1" applyFill="1" applyBorder="1" applyAlignment="1">
      <alignment/>
    </xf>
    <xf numFmtId="0" fontId="31" fillId="2" borderId="10" xfId="0" applyFont="1" applyFill="1" applyBorder="1" applyAlignment="1">
      <alignment/>
    </xf>
    <xf numFmtId="3" fontId="35" fillId="2" borderId="51" xfId="0" applyNumberFormat="1" applyFont="1" applyFill="1" applyBorder="1" applyAlignment="1">
      <alignment horizontal="right"/>
    </xf>
    <xf numFmtId="164" fontId="37" fillId="2" borderId="29" xfId="0" applyNumberFormat="1" applyFont="1" applyFill="1" applyBorder="1" applyAlignment="1" applyProtection="1">
      <alignment horizontal="right"/>
      <protection locked="0"/>
    </xf>
    <xf numFmtId="164" fontId="37" fillId="2" borderId="30" xfId="0" applyNumberFormat="1" applyFont="1" applyFill="1" applyBorder="1" applyAlignment="1" applyProtection="1">
      <alignment horizontal="right"/>
      <protection locked="0"/>
    </xf>
    <xf numFmtId="164" fontId="37" fillId="2" borderId="29" xfId="0" applyNumberFormat="1" applyFont="1" applyFill="1" applyBorder="1" applyAlignment="1" applyProtection="1">
      <alignment horizontal="right"/>
      <protection/>
    </xf>
    <xf numFmtId="164" fontId="37" fillId="2" borderId="30" xfId="0" applyNumberFormat="1" applyFont="1" applyFill="1" applyBorder="1" applyAlignment="1" applyProtection="1">
      <alignment horizontal="right"/>
      <protection/>
    </xf>
    <xf numFmtId="0" fontId="11" fillId="2" borderId="0" xfId="0" applyFont="1" applyFill="1" applyBorder="1" applyAlignment="1">
      <alignment/>
    </xf>
    <xf numFmtId="49" fontId="31" fillId="2" borderId="80" xfId="0" applyNumberFormat="1" applyFont="1" applyFill="1" applyBorder="1" applyAlignment="1">
      <alignment vertical="top"/>
    </xf>
    <xf numFmtId="0" fontId="31" fillId="2" borderId="81" xfId="0" applyFont="1" applyFill="1" applyBorder="1" applyAlignment="1">
      <alignment/>
    </xf>
    <xf numFmtId="0" fontId="31" fillId="2" borderId="61" xfId="0" applyFont="1" applyFill="1" applyBorder="1" applyAlignment="1">
      <alignment/>
    </xf>
    <xf numFmtId="3" fontId="35" fillId="2" borderId="55" xfId="0" applyNumberFormat="1" applyFont="1" applyFill="1" applyBorder="1" applyAlignment="1">
      <alignment horizontal="right"/>
    </xf>
    <xf numFmtId="3" fontId="35" fillId="2" borderId="56" xfId="0" applyNumberFormat="1" applyFont="1" applyFill="1" applyBorder="1" applyAlignment="1">
      <alignment horizontal="left"/>
    </xf>
    <xf numFmtId="2" fontId="37" fillId="2" borderId="37" xfId="0" applyNumberFormat="1" applyFont="1" applyFill="1" applyBorder="1" applyAlignment="1" applyProtection="1">
      <alignment horizontal="right"/>
      <protection/>
    </xf>
    <xf numFmtId="2" fontId="37" fillId="2" borderId="82" xfId="0" applyNumberFormat="1" applyFont="1" applyFill="1" applyBorder="1" applyAlignment="1" applyProtection="1">
      <alignment horizontal="right"/>
      <protection/>
    </xf>
    <xf numFmtId="49" fontId="31" fillId="2" borderId="42" xfId="0" applyNumberFormat="1" applyFont="1" applyFill="1" applyBorder="1" applyAlignment="1">
      <alignment vertical="top"/>
    </xf>
    <xf numFmtId="0" fontId="31" fillId="2" borderId="48" xfId="0" applyFont="1" applyFill="1" applyBorder="1" applyAlignment="1">
      <alignment/>
    </xf>
    <xf numFmtId="0" fontId="31" fillId="2" borderId="43" xfId="0" applyFont="1" applyFill="1" applyBorder="1" applyAlignment="1">
      <alignment/>
    </xf>
    <xf numFmtId="3" fontId="35" fillId="2" borderId="49" xfId="0" applyNumberFormat="1" applyFont="1" applyFill="1" applyBorder="1" applyAlignment="1">
      <alignment horizontal="right"/>
    </xf>
    <xf numFmtId="3" fontId="35" fillId="2" borderId="43" xfId="0" applyNumberFormat="1" applyFont="1" applyFill="1" applyBorder="1" applyAlignment="1">
      <alignment horizontal="left"/>
    </xf>
    <xf numFmtId="2" fontId="37" fillId="2" borderId="39" xfId="0" applyNumberFormat="1" applyFont="1" applyFill="1" applyBorder="1" applyAlignment="1" applyProtection="1">
      <alignment horizontal="right"/>
      <protection/>
    </xf>
    <xf numFmtId="2" fontId="37" fillId="2" borderId="83" xfId="0" applyNumberFormat="1" applyFont="1" applyFill="1" applyBorder="1" applyAlignment="1" applyProtection="1">
      <alignment horizontal="right"/>
      <protection/>
    </xf>
    <xf numFmtId="0" fontId="31" fillId="2" borderId="57" xfId="0" applyFont="1" applyFill="1" applyBorder="1" applyAlignment="1">
      <alignment/>
    </xf>
    <xf numFmtId="0" fontId="31" fillId="2" borderId="84" xfId="0" applyFont="1" applyFill="1" applyBorder="1" applyAlignment="1">
      <alignment/>
    </xf>
    <xf numFmtId="3" fontId="35" fillId="2" borderId="58" xfId="0" applyNumberFormat="1" applyFont="1" applyFill="1" applyBorder="1" applyAlignment="1">
      <alignment horizontal="right"/>
    </xf>
    <xf numFmtId="3" fontId="35" fillId="2" borderId="33" xfId="0" applyNumberFormat="1" applyFont="1" applyFill="1" applyBorder="1" applyAlignment="1">
      <alignment horizontal="left"/>
    </xf>
    <xf numFmtId="2" fontId="37" fillId="2" borderId="34" xfId="0" applyNumberFormat="1" applyFont="1" applyFill="1" applyBorder="1" applyAlignment="1" applyProtection="1">
      <alignment horizontal="right"/>
      <protection/>
    </xf>
    <xf numFmtId="2" fontId="37" fillId="2" borderId="85" xfId="0" applyNumberFormat="1" applyFont="1" applyFill="1" applyBorder="1" applyAlignment="1" applyProtection="1">
      <alignment horizontal="right"/>
      <protection/>
    </xf>
    <xf numFmtId="0" fontId="31" fillId="2" borderId="10" xfId="0" applyFont="1" applyFill="1" applyBorder="1" applyAlignment="1">
      <alignment horizontal="left"/>
    </xf>
    <xf numFmtId="0" fontId="30" fillId="2" borderId="54" xfId="0" applyFont="1" applyFill="1" applyBorder="1" applyAlignment="1">
      <alignment horizontal="left" vertical="top"/>
    </xf>
    <xf numFmtId="0" fontId="30" fillId="2" borderId="57" xfId="0" applyFont="1" applyFill="1" applyBorder="1" applyAlignment="1">
      <alignment horizontal="left"/>
    </xf>
    <xf numFmtId="0" fontId="30" fillId="2" borderId="84" xfId="0" applyFont="1" applyFill="1" applyBorder="1" applyAlignment="1">
      <alignment horizontal="left"/>
    </xf>
    <xf numFmtId="165" fontId="35" fillId="2" borderId="51" xfId="0" applyNumberFormat="1" applyFont="1" applyFill="1" applyBorder="1" applyAlignment="1">
      <alignment horizontal="right"/>
    </xf>
    <xf numFmtId="0" fontId="31" fillId="2" borderId="22" xfId="0" applyFont="1" applyFill="1" applyBorder="1" applyAlignment="1">
      <alignment vertical="top"/>
    </xf>
    <xf numFmtId="0" fontId="31" fillId="2" borderId="8" xfId="0" applyFont="1" applyFill="1" applyBorder="1" applyAlignment="1">
      <alignment/>
    </xf>
    <xf numFmtId="0" fontId="31" fillId="2" borderId="8" xfId="0" applyFont="1" applyFill="1" applyBorder="1" applyAlignment="1">
      <alignment horizontal="left"/>
    </xf>
    <xf numFmtId="0" fontId="31" fillId="2" borderId="42" xfId="0" applyFont="1" applyFill="1" applyBorder="1" applyAlignment="1">
      <alignment vertical="top"/>
    </xf>
    <xf numFmtId="0" fontId="31" fillId="2" borderId="48" xfId="0" applyFont="1" applyFill="1" applyBorder="1" applyAlignment="1">
      <alignment horizontal="left"/>
    </xf>
    <xf numFmtId="0" fontId="30" fillId="2" borderId="59" xfId="0" applyFont="1" applyFill="1" applyBorder="1" applyAlignment="1">
      <alignment horizontal="left" vertical="top"/>
    </xf>
    <xf numFmtId="0" fontId="30" fillId="2" borderId="7" xfId="0" applyFont="1" applyFill="1" applyBorder="1" applyAlignment="1">
      <alignment horizontal="left"/>
    </xf>
    <xf numFmtId="0" fontId="38" fillId="2" borderId="7" xfId="0" applyFont="1" applyFill="1" applyBorder="1" applyAlignment="1">
      <alignment horizontal="left"/>
    </xf>
    <xf numFmtId="0" fontId="31" fillId="2" borderId="17" xfId="0" applyFont="1" applyFill="1" applyBorder="1" applyAlignment="1">
      <alignment horizontal="left" vertical="top"/>
    </xf>
    <xf numFmtId="0" fontId="31" fillId="2" borderId="67" xfId="0" applyFont="1" applyFill="1" applyBorder="1" applyAlignment="1">
      <alignment vertical="top"/>
    </xf>
    <xf numFmtId="0" fontId="31" fillId="2" borderId="68" xfId="0" applyFont="1" applyFill="1" applyBorder="1" applyAlignment="1">
      <alignment/>
    </xf>
    <xf numFmtId="0" fontId="31" fillId="2" borderId="68" xfId="0" applyFont="1" applyFill="1" applyBorder="1" applyAlignment="1">
      <alignment/>
    </xf>
    <xf numFmtId="3" fontId="35" fillId="2" borderId="86" xfId="0" applyNumberFormat="1" applyFont="1" applyFill="1" applyBorder="1" applyAlignment="1">
      <alignment horizontal="right" vertical="top"/>
    </xf>
    <xf numFmtId="0" fontId="32" fillId="2" borderId="70" xfId="0" applyFont="1" applyFill="1" applyBorder="1" applyAlignment="1">
      <alignment horizontal="left"/>
    </xf>
    <xf numFmtId="2" fontId="37" fillId="2" borderId="71" xfId="0" applyNumberFormat="1" applyFont="1" applyFill="1" applyBorder="1" applyAlignment="1" applyProtection="1">
      <alignment horizontal="center"/>
      <protection locked="0"/>
    </xf>
    <xf numFmtId="2" fontId="37" fillId="2" borderId="71" xfId="0" applyNumberFormat="1" applyFont="1" applyFill="1" applyBorder="1" applyAlignment="1" applyProtection="1">
      <alignment horizontal="left"/>
      <protection locked="0"/>
    </xf>
    <xf numFmtId="2" fontId="37" fillId="2" borderId="87" xfId="0" applyNumberFormat="1" applyFont="1" applyFill="1" applyBorder="1" applyAlignment="1" applyProtection="1">
      <alignment horizontal="right"/>
      <protection locked="0"/>
    </xf>
    <xf numFmtId="2" fontId="39" fillId="2" borderId="34" xfId="0" applyNumberFormat="1" applyFont="1" applyFill="1" applyBorder="1" applyAlignment="1" applyProtection="1">
      <alignment horizontal="right" wrapText="1"/>
      <protection/>
    </xf>
    <xf numFmtId="2" fontId="39" fillId="2" borderId="85" xfId="0" applyNumberFormat="1" applyFont="1" applyFill="1" applyBorder="1" applyAlignment="1" applyProtection="1">
      <alignment horizontal="right" wrapText="1"/>
      <protection/>
    </xf>
    <xf numFmtId="0" fontId="35" fillId="2" borderId="33" xfId="0" applyFont="1" applyFill="1" applyBorder="1" applyAlignment="1">
      <alignment horizontal="left"/>
    </xf>
    <xf numFmtId="3" fontId="35" fillId="2" borderId="60" xfId="0" applyNumberFormat="1" applyFont="1" applyFill="1" applyBorder="1" applyAlignment="1">
      <alignment horizontal="right"/>
    </xf>
    <xf numFmtId="3" fontId="35" fillId="2" borderId="61" xfId="0" applyNumberFormat="1" applyFont="1" applyFill="1" applyBorder="1" applyAlignment="1">
      <alignment horizontal="left"/>
    </xf>
    <xf numFmtId="2" fontId="37" fillId="2" borderId="23" xfId="0" applyNumberFormat="1" applyFont="1" applyFill="1" applyBorder="1" applyAlignment="1" applyProtection="1">
      <alignment horizontal="right"/>
      <protection/>
    </xf>
    <xf numFmtId="2" fontId="37" fillId="2" borderId="79" xfId="0" applyNumberFormat="1" applyFont="1" applyFill="1" applyBorder="1" applyAlignment="1" applyProtection="1">
      <alignment horizontal="right"/>
      <protection/>
    </xf>
    <xf numFmtId="10" fontId="37" fillId="2" borderId="88" xfId="0" applyNumberFormat="1" applyFont="1" applyFill="1" applyBorder="1" applyAlignment="1" applyProtection="1">
      <alignment horizontal="right"/>
      <protection/>
    </xf>
    <xf numFmtId="10" fontId="37" fillId="2" borderId="89" xfId="0" applyNumberFormat="1" applyFont="1" applyFill="1" applyBorder="1" applyAlignment="1" applyProtection="1">
      <alignment horizontal="right"/>
      <protection/>
    </xf>
    <xf numFmtId="0" fontId="35" fillId="2" borderId="24" xfId="0" applyFont="1" applyFill="1" applyBorder="1" applyAlignment="1" applyProtection="1">
      <alignment horizontal="left"/>
      <protection/>
    </xf>
    <xf numFmtId="3" fontId="35" fillId="2" borderId="90" xfId="0" applyNumberFormat="1" applyFont="1" applyFill="1" applyBorder="1" applyAlignment="1" applyProtection="1">
      <alignment horizontal="right"/>
      <protection/>
    </xf>
    <xf numFmtId="3" fontId="35" fillId="2" borderId="91" xfId="0" applyNumberFormat="1" applyFont="1" applyFill="1" applyBorder="1" applyAlignment="1" applyProtection="1">
      <alignment horizontal="left"/>
      <protection/>
    </xf>
    <xf numFmtId="49" fontId="31" fillId="2" borderId="80" xfId="0" applyNumberFormat="1" applyFont="1" applyFill="1" applyBorder="1" applyAlignment="1" applyProtection="1">
      <alignment vertical="top"/>
      <protection/>
    </xf>
    <xf numFmtId="0" fontId="31" fillId="2" borderId="81" xfId="0" applyFont="1" applyFill="1" applyBorder="1" applyAlignment="1" applyProtection="1">
      <alignment/>
      <protection/>
    </xf>
    <xf numFmtId="0" fontId="31" fillId="2" borderId="61" xfId="0" applyFont="1" applyFill="1" applyBorder="1" applyAlignment="1" applyProtection="1">
      <alignment/>
      <protection/>
    </xf>
    <xf numFmtId="165" fontId="37" fillId="2" borderId="46" xfId="0" applyNumberFormat="1" applyFont="1" applyFill="1" applyBorder="1" applyAlignment="1" applyProtection="1">
      <alignment horizontal="right"/>
      <protection/>
    </xf>
    <xf numFmtId="165" fontId="37" fillId="2" borderId="47" xfId="0" applyNumberFormat="1" applyFont="1" applyFill="1" applyBorder="1" applyAlignment="1" applyProtection="1">
      <alignment horizontal="right"/>
      <protection/>
    </xf>
    <xf numFmtId="0" fontId="31" fillId="2" borderId="56" xfId="0" applyFont="1" applyFill="1" applyBorder="1" applyAlignment="1" applyProtection="1">
      <alignment horizontal="left" vertical="top"/>
      <protection/>
    </xf>
    <xf numFmtId="0" fontId="31" fillId="2" borderId="43" xfId="0" applyFont="1" applyFill="1" applyBorder="1" applyAlignment="1" applyProtection="1">
      <alignment horizontal="left" vertical="top"/>
      <protection/>
    </xf>
    <xf numFmtId="165" fontId="5" fillId="2" borderId="33" xfId="0" applyNumberFormat="1" applyFont="1" applyFill="1" applyBorder="1" applyAlignment="1" applyProtection="1">
      <alignment/>
      <protection/>
    </xf>
    <xf numFmtId="165" fontId="35" fillId="2" borderId="51" xfId="0" applyNumberFormat="1" applyFont="1" applyFill="1" applyBorder="1" applyAlignment="1">
      <alignment horizontal="right"/>
    </xf>
    <xf numFmtId="0" fontId="31" fillId="2" borderId="22" xfId="0" applyFont="1" applyFill="1" applyBorder="1" applyAlignment="1">
      <alignment vertical="top"/>
    </xf>
    <xf numFmtId="0" fontId="31" fillId="2" borderId="42" xfId="0" applyFont="1" applyFill="1" applyBorder="1" applyAlignment="1">
      <alignment vertical="top"/>
    </xf>
    <xf numFmtId="49" fontId="31" fillId="2" borderId="41" xfId="0" applyNumberFormat="1" applyFont="1" applyFill="1" applyBorder="1" applyAlignment="1" applyProtection="1">
      <alignment vertical="top"/>
      <protection/>
    </xf>
    <xf numFmtId="0" fontId="31" fillId="2" borderId="56" xfId="0" applyFont="1" applyFill="1" applyBorder="1" applyAlignment="1" applyProtection="1">
      <alignment/>
      <protection/>
    </xf>
    <xf numFmtId="0" fontId="31" fillId="2" borderId="7" xfId="0" applyFont="1" applyFill="1" applyBorder="1" applyAlignment="1">
      <alignment horizontal="left"/>
    </xf>
    <xf numFmtId="0" fontId="41" fillId="2" borderId="7" xfId="0" applyFont="1" applyFill="1" applyBorder="1" applyAlignment="1">
      <alignment horizontal="left"/>
    </xf>
    <xf numFmtId="0" fontId="41" fillId="2" borderId="92" xfId="0" applyFont="1" applyFill="1" applyBorder="1" applyAlignment="1">
      <alignment horizontal="left"/>
    </xf>
    <xf numFmtId="3" fontId="16" fillId="2" borderId="0" xfId="0" applyNumberFormat="1" applyFont="1" applyFill="1" applyAlignment="1">
      <alignment horizontal="right"/>
    </xf>
    <xf numFmtId="0" fontId="0" fillId="2" borderId="0" xfId="0" applyFill="1" applyAlignment="1">
      <alignment horizontal="left"/>
    </xf>
    <xf numFmtId="3" fontId="35" fillId="2" borderId="44" xfId="0" applyNumberFormat="1" applyFont="1" applyFill="1" applyBorder="1" applyAlignment="1" applyProtection="1">
      <alignment horizontal="left"/>
      <protection/>
    </xf>
    <xf numFmtId="0" fontId="31" fillId="2" borderId="7" xfId="0" applyFont="1" applyFill="1" applyBorder="1" applyAlignment="1" applyProtection="1">
      <alignment/>
      <protection/>
    </xf>
    <xf numFmtId="0" fontId="32" fillId="2" borderId="33" xfId="0" applyFont="1" applyFill="1" applyBorder="1" applyAlignment="1" applyProtection="1">
      <alignment horizontal="left"/>
      <protection/>
    </xf>
    <xf numFmtId="0" fontId="11" fillId="2" borderId="34" xfId="0" applyFont="1" applyFill="1" applyBorder="1" applyAlignment="1" applyProtection="1">
      <alignment/>
      <protection/>
    </xf>
    <xf numFmtId="0" fontId="11" fillId="2" borderId="93" xfId="0" applyFont="1" applyFill="1" applyBorder="1" applyAlignment="1" applyProtection="1">
      <alignment/>
      <protection/>
    </xf>
    <xf numFmtId="3" fontId="35" fillId="2" borderId="0" xfId="0" applyNumberFormat="1" applyFont="1" applyFill="1" applyBorder="1" applyAlignment="1" applyProtection="1">
      <alignment horizontal="right"/>
      <protection/>
    </xf>
    <xf numFmtId="3" fontId="35" fillId="2" borderId="7" xfId="0" applyNumberFormat="1" applyFont="1" applyFill="1" applyBorder="1" applyAlignment="1" applyProtection="1">
      <alignment horizontal="right"/>
      <protection/>
    </xf>
    <xf numFmtId="3" fontId="35" fillId="2" borderId="81" xfId="0" applyNumberFormat="1" applyFont="1" applyFill="1" applyBorder="1" applyAlignment="1" applyProtection="1">
      <alignment horizontal="right" vertical="top"/>
      <protection/>
    </xf>
    <xf numFmtId="3" fontId="16" fillId="2" borderId="48" xfId="0" applyNumberFormat="1" applyFont="1" applyFill="1" applyBorder="1" applyAlignment="1" applyProtection="1">
      <alignment horizontal="right" vertical="top"/>
      <protection/>
    </xf>
    <xf numFmtId="3" fontId="16" fillId="2" borderId="7" xfId="0" applyNumberFormat="1" applyFont="1" applyFill="1" applyBorder="1" applyAlignment="1" applyProtection="1">
      <alignment horizontal="right" vertical="top"/>
      <protection/>
    </xf>
    <xf numFmtId="3" fontId="16" fillId="2" borderId="8" xfId="0" applyNumberFormat="1" applyFont="1" applyFill="1" applyBorder="1" applyAlignment="1" applyProtection="1">
      <alignment horizontal="right" vertical="top"/>
      <protection/>
    </xf>
    <xf numFmtId="0" fontId="32" fillId="2" borderId="73" xfId="0" applyFont="1" applyFill="1" applyBorder="1" applyAlignment="1" applyProtection="1">
      <alignment/>
      <protection/>
    </xf>
    <xf numFmtId="0" fontId="31" fillId="2" borderId="94" xfId="0" applyFont="1" applyFill="1" applyBorder="1" applyAlignment="1" applyProtection="1">
      <alignment/>
      <protection/>
    </xf>
    <xf numFmtId="0" fontId="31" fillId="2" borderId="95" xfId="0" applyFont="1" applyFill="1" applyBorder="1" applyAlignment="1" applyProtection="1">
      <alignment/>
      <protection/>
    </xf>
    <xf numFmtId="0" fontId="31" fillId="2" borderId="96" xfId="0" applyFont="1" applyFill="1" applyBorder="1" applyAlignment="1" applyProtection="1">
      <alignment/>
      <protection/>
    </xf>
    <xf numFmtId="0" fontId="31" fillId="2" borderId="97" xfId="0" applyFont="1" applyFill="1" applyBorder="1" applyAlignment="1" applyProtection="1">
      <alignment/>
      <protection/>
    </xf>
    <xf numFmtId="0" fontId="31" fillId="2" borderId="98" xfId="0" applyFont="1" applyFill="1" applyBorder="1" applyAlignment="1" applyProtection="1">
      <alignment/>
      <protection/>
    </xf>
    <xf numFmtId="0" fontId="31" fillId="2" borderId="95" xfId="0" applyFont="1" applyFill="1" applyBorder="1" applyAlignment="1" applyProtection="1">
      <alignment horizontal="left"/>
      <protection/>
    </xf>
    <xf numFmtId="0" fontId="30" fillId="2" borderId="98" xfId="0" applyFont="1" applyFill="1" applyBorder="1" applyAlignment="1" applyProtection="1">
      <alignment horizontal="left"/>
      <protection/>
    </xf>
    <xf numFmtId="0" fontId="31" fillId="2" borderId="99" xfId="0" applyFont="1" applyFill="1" applyBorder="1" applyAlignment="1" applyProtection="1">
      <alignment horizontal="left"/>
      <protection/>
    </xf>
    <xf numFmtId="0" fontId="31" fillId="2" borderId="97" xfId="0" applyFont="1" applyFill="1" applyBorder="1" applyAlignment="1" applyProtection="1">
      <alignment horizontal="left"/>
      <protection/>
    </xf>
    <xf numFmtId="0" fontId="38" fillId="2" borderId="94" xfId="0" applyFont="1" applyFill="1" applyBorder="1" applyAlignment="1" applyProtection="1">
      <alignment horizontal="left"/>
      <protection/>
    </xf>
    <xf numFmtId="0" fontId="31" fillId="2" borderId="95" xfId="0" applyFont="1" applyFill="1" applyBorder="1" applyAlignment="1">
      <alignment horizontal="left" vertical="top"/>
    </xf>
    <xf numFmtId="0" fontId="31" fillId="2" borderId="97" xfId="0" applyFont="1" applyFill="1" applyBorder="1" applyAlignment="1" applyProtection="1">
      <alignment horizontal="left" vertical="top"/>
      <protection/>
    </xf>
    <xf numFmtId="0" fontId="31" fillId="2" borderId="99" xfId="0" applyFont="1" applyFill="1" applyBorder="1" applyAlignment="1" applyProtection="1">
      <alignment horizontal="left" vertical="top"/>
      <protection/>
    </xf>
    <xf numFmtId="0" fontId="31" fillId="2" borderId="100" xfId="0" applyFont="1" applyFill="1" applyBorder="1" applyAlignment="1" applyProtection="1">
      <alignment horizontal="left" vertical="top"/>
      <protection/>
    </xf>
    <xf numFmtId="0" fontId="3" fillId="2" borderId="101" xfId="0" applyFont="1" applyFill="1" applyBorder="1" applyAlignment="1" applyProtection="1">
      <alignment/>
      <protection/>
    </xf>
    <xf numFmtId="49" fontId="31" fillId="2" borderId="80" xfId="0" applyNumberFormat="1" applyFont="1" applyFill="1" applyBorder="1" applyAlignment="1">
      <alignment horizontal="left" vertical="top"/>
    </xf>
    <xf numFmtId="0" fontId="31" fillId="2" borderId="81" xfId="0" applyFont="1" applyFill="1" applyBorder="1" applyAlignment="1" applyProtection="1">
      <alignment horizontal="left" vertical="top"/>
      <protection/>
    </xf>
    <xf numFmtId="0" fontId="31" fillId="2" borderId="102" xfId="0" applyFont="1" applyFill="1" applyBorder="1" applyAlignment="1" applyProtection="1">
      <alignment horizontal="left" vertical="top"/>
      <protection/>
    </xf>
    <xf numFmtId="3" fontId="16" fillId="0" borderId="0" xfId="0" applyNumberFormat="1" applyFont="1" applyFill="1" applyBorder="1" applyAlignment="1">
      <alignment horizontal="right" vertical="top"/>
    </xf>
    <xf numFmtId="3" fontId="35" fillId="0" borderId="93" xfId="0" applyNumberFormat="1" applyFont="1" applyBorder="1" applyAlignment="1" applyProtection="1">
      <alignment/>
      <protection/>
    </xf>
    <xf numFmtId="3" fontId="35" fillId="0" borderId="103" xfId="0" applyNumberFormat="1" applyFont="1" applyBorder="1" applyAlignment="1" applyProtection="1">
      <alignment/>
      <protection/>
    </xf>
    <xf numFmtId="3" fontId="35" fillId="2" borderId="0" xfId="0" applyNumberFormat="1" applyFont="1" applyFill="1" applyAlignment="1" applyProtection="1">
      <alignment/>
      <protection/>
    </xf>
    <xf numFmtId="3" fontId="35" fillId="2" borderId="7" xfId="0" applyNumberFormat="1" applyFont="1" applyFill="1" applyBorder="1" applyAlignment="1" applyProtection="1">
      <alignment/>
      <protection/>
    </xf>
    <xf numFmtId="3" fontId="35" fillId="2" borderId="93" xfId="0" applyNumberFormat="1" applyFont="1" applyFill="1" applyBorder="1" applyAlignment="1" applyProtection="1">
      <alignment/>
      <protection/>
    </xf>
    <xf numFmtId="3" fontId="35" fillId="2" borderId="103" xfId="0" applyNumberFormat="1" applyFont="1" applyFill="1" applyBorder="1" applyAlignment="1" applyProtection="1">
      <alignment/>
      <protection/>
    </xf>
    <xf numFmtId="3" fontId="35" fillId="2" borderId="104" xfId="0" applyNumberFormat="1" applyFont="1" applyFill="1" applyBorder="1" applyAlignment="1" applyProtection="1">
      <alignment/>
      <protection/>
    </xf>
    <xf numFmtId="3" fontId="35" fillId="2" borderId="105" xfId="0" applyNumberFormat="1" applyFont="1" applyFill="1" applyBorder="1" applyAlignment="1" applyProtection="1">
      <alignment/>
      <protection/>
    </xf>
    <xf numFmtId="49" fontId="31" fillId="2" borderId="106" xfId="0" applyNumberFormat="1" applyFont="1" applyFill="1" applyBorder="1" applyAlignment="1" applyProtection="1">
      <alignment horizontal="left" vertical="top"/>
      <protection/>
    </xf>
    <xf numFmtId="0" fontId="31" fillId="2" borderId="107" xfId="0" applyFont="1" applyFill="1" applyBorder="1" applyAlignment="1" applyProtection="1">
      <alignment horizontal="left" vertical="top"/>
      <protection/>
    </xf>
    <xf numFmtId="165" fontId="37" fillId="2" borderId="108" xfId="0" applyNumberFormat="1" applyFont="1" applyFill="1" applyBorder="1" applyAlignment="1" applyProtection="1">
      <alignment horizontal="right"/>
      <protection/>
    </xf>
    <xf numFmtId="49" fontId="31" fillId="2" borderId="109" xfId="0" applyNumberFormat="1" applyFont="1" applyFill="1" applyBorder="1" applyAlignment="1">
      <alignment vertical="top"/>
    </xf>
    <xf numFmtId="0" fontId="11" fillId="2" borderId="15" xfId="0" applyFont="1" applyFill="1" applyBorder="1" applyAlignment="1" applyProtection="1">
      <alignment/>
      <protection/>
    </xf>
    <xf numFmtId="0" fontId="31" fillId="2" borderId="110" xfId="0" applyFont="1" applyFill="1" applyBorder="1" applyAlignment="1" applyProtection="1">
      <alignment/>
      <protection/>
    </xf>
    <xf numFmtId="9" fontId="37" fillId="2" borderId="32" xfId="0" applyNumberFormat="1" applyFont="1" applyFill="1" applyBorder="1" applyAlignment="1" applyProtection="1">
      <alignment horizontal="right"/>
      <protection/>
    </xf>
    <xf numFmtId="49" fontId="31" fillId="2" borderId="41" xfId="0" applyNumberFormat="1" applyFont="1" applyFill="1" applyBorder="1" applyAlignment="1">
      <alignment vertical="top"/>
    </xf>
    <xf numFmtId="0" fontId="31" fillId="2" borderId="8" xfId="0" applyFont="1" applyFill="1" applyBorder="1" applyAlignment="1">
      <alignment/>
    </xf>
    <xf numFmtId="0" fontId="0" fillId="0" borderId="22" xfId="0" applyBorder="1" applyAlignment="1" applyProtection="1">
      <alignment vertical="top"/>
      <protection/>
    </xf>
    <xf numFmtId="0" fontId="0" fillId="0" borderId="0" xfId="0" applyBorder="1" applyAlignment="1" applyProtection="1">
      <alignment/>
      <protection/>
    </xf>
    <xf numFmtId="0" fontId="0" fillId="0" borderId="0" xfId="0" applyBorder="1" applyAlignment="1" applyProtection="1">
      <alignment/>
      <protection/>
    </xf>
    <xf numFmtId="0" fontId="31" fillId="2" borderId="102" xfId="0" applyFont="1" applyFill="1" applyBorder="1" applyAlignment="1" applyProtection="1">
      <alignment/>
      <protection/>
    </xf>
    <xf numFmtId="0" fontId="31" fillId="0" borderId="111" xfId="0" applyFont="1" applyBorder="1" applyAlignment="1">
      <alignment/>
    </xf>
    <xf numFmtId="0" fontId="31" fillId="2" borderId="112" xfId="0" applyFont="1" applyFill="1" applyBorder="1" applyAlignment="1" applyProtection="1">
      <alignment horizontal="left" vertical="top" wrapText="1"/>
      <protection/>
    </xf>
    <xf numFmtId="0" fontId="31" fillId="2" borderId="112" xfId="0" applyFont="1" applyFill="1" applyBorder="1" applyAlignment="1">
      <alignment horizontal="left" vertical="top"/>
    </xf>
    <xf numFmtId="185" fontId="11" fillId="0" borderId="17" xfId="0" applyNumberFormat="1" applyFont="1" applyFill="1" applyBorder="1" applyAlignment="1" applyProtection="1">
      <alignment horizontal="center" vertical="center" wrapText="1"/>
      <protection locked="0"/>
    </xf>
    <xf numFmtId="185" fontId="11" fillId="0" borderId="113" xfId="0" applyNumberFormat="1" applyFont="1" applyFill="1" applyBorder="1" applyAlignment="1" applyProtection="1">
      <alignment horizontal="center" vertical="center" wrapText="1"/>
      <protection locked="0"/>
    </xf>
    <xf numFmtId="185" fontId="11" fillId="0" borderId="57" xfId="0" applyNumberFormat="1" applyFont="1" applyFill="1" applyBorder="1" applyAlignment="1" applyProtection="1">
      <alignment horizontal="center" vertical="center" wrapText="1"/>
      <protection/>
    </xf>
    <xf numFmtId="0" fontId="42" fillId="5" borderId="13" xfId="0" applyFont="1" applyFill="1" applyBorder="1" applyAlignment="1">
      <alignment horizontal="center" vertical="center" wrapText="1"/>
    </xf>
    <xf numFmtId="49" fontId="30" fillId="2" borderId="22" xfId="0" applyNumberFormat="1" applyFont="1" applyFill="1" applyBorder="1" applyAlignment="1">
      <alignment vertical="top"/>
    </xf>
    <xf numFmtId="0" fontId="30" fillId="2" borderId="44" xfId="0" applyFont="1" applyFill="1" applyBorder="1" applyAlignment="1" applyProtection="1">
      <alignment/>
      <protection/>
    </xf>
    <xf numFmtId="164" fontId="37" fillId="2" borderId="29" xfId="0" applyNumberFormat="1" applyFont="1" applyFill="1" applyBorder="1" applyAlignment="1" applyProtection="1">
      <alignment/>
      <protection locked="0"/>
    </xf>
    <xf numFmtId="164" fontId="37" fillId="2" borderId="30" xfId="0" applyNumberFormat="1" applyFont="1" applyFill="1" applyBorder="1" applyAlignment="1" applyProtection="1">
      <alignment/>
      <protection locked="0"/>
    </xf>
    <xf numFmtId="164" fontId="37" fillId="2" borderId="37" xfId="0" applyNumberFormat="1" applyFont="1" applyFill="1" applyBorder="1" applyAlignment="1" applyProtection="1">
      <alignment/>
      <protection locked="0"/>
    </xf>
    <xf numFmtId="164" fontId="37" fillId="2" borderId="82" xfId="0" applyNumberFormat="1" applyFont="1" applyFill="1" applyBorder="1" applyAlignment="1" applyProtection="1">
      <alignment/>
      <protection locked="0"/>
    </xf>
    <xf numFmtId="2" fontId="37" fillId="2" borderId="71" xfId="0" applyNumberFormat="1" applyFont="1" applyFill="1" applyBorder="1" applyAlignment="1" applyProtection="1">
      <alignment horizontal="center"/>
      <protection locked="0"/>
    </xf>
    <xf numFmtId="2" fontId="37" fillId="2" borderId="87" xfId="0" applyNumberFormat="1" applyFont="1" applyFill="1" applyBorder="1" applyAlignment="1" applyProtection="1">
      <alignment horizontal="right"/>
      <protection locked="0"/>
    </xf>
    <xf numFmtId="165" fontId="32" fillId="2" borderId="37" xfId="0" applyNumberFormat="1" applyFont="1" applyFill="1" applyBorder="1" applyAlignment="1" applyProtection="1">
      <alignment/>
      <protection/>
    </xf>
    <xf numFmtId="165" fontId="32" fillId="2" borderId="38" xfId="0" applyNumberFormat="1" applyFont="1" applyFill="1" applyBorder="1" applyAlignment="1" applyProtection="1">
      <alignment horizontal="right"/>
      <protection/>
    </xf>
    <xf numFmtId="165" fontId="32" fillId="2" borderId="39" xfId="0" applyNumberFormat="1" applyFont="1" applyFill="1" applyBorder="1" applyAlignment="1" applyProtection="1">
      <alignment/>
      <protection/>
    </xf>
    <xf numFmtId="165" fontId="32" fillId="2" borderId="40" xfId="0" applyNumberFormat="1" applyFont="1" applyFill="1" applyBorder="1" applyAlignment="1" applyProtection="1">
      <alignment horizontal="right"/>
      <protection/>
    </xf>
    <xf numFmtId="165" fontId="32" fillId="2" borderId="34" xfId="0" applyNumberFormat="1" applyFont="1" applyFill="1" applyBorder="1" applyAlignment="1" applyProtection="1">
      <alignment/>
      <protection/>
    </xf>
    <xf numFmtId="165" fontId="32" fillId="2" borderId="35" xfId="0" applyNumberFormat="1" applyFont="1" applyFill="1" applyBorder="1" applyAlignment="1" applyProtection="1">
      <alignment horizontal="right"/>
      <protection/>
    </xf>
    <xf numFmtId="165" fontId="32" fillId="2" borderId="23" xfId="0" applyNumberFormat="1" applyFont="1" applyFill="1" applyBorder="1" applyAlignment="1" applyProtection="1">
      <alignment/>
      <protection/>
    </xf>
    <xf numFmtId="165" fontId="32" fillId="2" borderId="32" xfId="0" applyNumberFormat="1" applyFont="1" applyFill="1" applyBorder="1" applyAlignment="1" applyProtection="1">
      <alignment horizontal="right"/>
      <protection/>
    </xf>
    <xf numFmtId="3" fontId="35" fillId="0" borderId="51" xfId="0" applyNumberFormat="1" applyFont="1" applyFill="1" applyBorder="1" applyAlignment="1">
      <alignment horizontal="right"/>
    </xf>
    <xf numFmtId="3" fontId="35" fillId="2" borderId="51" xfId="0" applyNumberFormat="1" applyFont="1" applyFill="1" applyBorder="1" applyAlignment="1" quotePrefix="1">
      <alignment horizontal="right"/>
    </xf>
    <xf numFmtId="165" fontId="37" fillId="2" borderId="24" xfId="0" applyNumberFormat="1" applyFont="1" applyFill="1" applyBorder="1" applyAlignment="1" applyProtection="1">
      <alignment horizontal="right"/>
      <protection/>
    </xf>
    <xf numFmtId="3" fontId="35" fillId="2" borderId="93" xfId="0" applyNumberFormat="1" applyFont="1" applyFill="1" applyBorder="1" applyAlignment="1" applyProtection="1">
      <alignment horizontal="right"/>
      <protection/>
    </xf>
    <xf numFmtId="0" fontId="31" fillId="2" borderId="93" xfId="0" applyFont="1" applyFill="1" applyBorder="1" applyAlignment="1" applyProtection="1">
      <alignment horizontal="left" vertical="top"/>
      <protection/>
    </xf>
    <xf numFmtId="0" fontId="31" fillId="2" borderId="92" xfId="0" applyFont="1" applyFill="1" applyBorder="1" applyAlignment="1" applyProtection="1">
      <alignment horizontal="left" vertical="top"/>
      <protection/>
    </xf>
    <xf numFmtId="0" fontId="31" fillId="2" borderId="95" xfId="0" applyFont="1" applyFill="1" applyBorder="1" applyAlignment="1">
      <alignment/>
    </xf>
    <xf numFmtId="165" fontId="37" fillId="2" borderId="114" xfId="0" applyNumberFormat="1" applyFont="1" applyFill="1" applyBorder="1" applyAlignment="1" applyProtection="1">
      <alignment horizontal="right"/>
      <protection/>
    </xf>
    <xf numFmtId="0" fontId="31" fillId="2" borderId="4" xfId="0" applyFont="1" applyFill="1" applyBorder="1" applyAlignment="1">
      <alignment horizontal="left" vertical="top" wrapText="1"/>
    </xf>
    <xf numFmtId="0" fontId="11" fillId="0" borderId="18" xfId="0" applyNumberFormat="1" applyFont="1" applyFill="1" applyBorder="1" applyAlignment="1" applyProtection="1">
      <alignment horizontal="center" vertical="center" wrapText="1"/>
      <protection locked="0"/>
    </xf>
    <xf numFmtId="0" fontId="25" fillId="2" borderId="0" xfId="28" applyFont="1" applyFill="1" applyBorder="1" applyAlignment="1" applyProtection="1">
      <alignment horizontal="left" vertical="top" wrapText="1"/>
      <protection/>
    </xf>
    <xf numFmtId="0" fontId="17" fillId="2" borderId="73" xfId="0" applyFont="1" applyFill="1" applyBorder="1" applyAlignment="1">
      <alignment/>
    </xf>
    <xf numFmtId="0" fontId="2" fillId="6" borderId="3" xfId="28" applyFont="1" applyFill="1" applyBorder="1" applyAlignment="1" applyProtection="1">
      <alignment horizontal="left" vertical="top"/>
      <protection/>
    </xf>
    <xf numFmtId="0" fontId="22" fillId="6" borderId="2" xfId="28" applyFont="1" applyFill="1" applyBorder="1" applyAlignment="1" applyProtection="1">
      <alignment horizontal="left" vertical="top"/>
      <protection/>
    </xf>
    <xf numFmtId="0" fontId="2" fillId="6" borderId="2" xfId="28" applyFont="1" applyFill="1" applyBorder="1" applyAlignment="1" applyProtection="1">
      <alignment horizontal="left" vertical="top"/>
      <protection/>
    </xf>
    <xf numFmtId="0" fontId="3" fillId="6" borderId="2" xfId="28" applyFont="1" applyFill="1" applyBorder="1" applyAlignment="1" applyProtection="1">
      <alignment horizontal="left" vertical="top"/>
      <protection/>
    </xf>
    <xf numFmtId="0" fontId="2" fillId="6" borderId="4" xfId="28" applyFont="1" applyFill="1" applyBorder="1" applyAlignment="1" applyProtection="1">
      <alignment horizontal="left" vertical="top"/>
      <protection/>
    </xf>
    <xf numFmtId="0" fontId="2" fillId="6" borderId="3" xfId="28" applyFont="1" applyFill="1" applyBorder="1" applyAlignment="1">
      <alignment horizontal="left" vertical="top"/>
      <protection/>
    </xf>
    <xf numFmtId="0" fontId="2" fillId="6" borderId="2" xfId="28" applyFont="1" applyFill="1" applyBorder="1" applyAlignment="1">
      <alignment horizontal="left" vertical="top"/>
      <protection/>
    </xf>
    <xf numFmtId="3" fontId="27" fillId="6" borderId="2" xfId="28" applyNumberFormat="1" applyFont="1" applyFill="1" applyBorder="1" applyAlignment="1">
      <alignment horizontal="right" vertical="top"/>
      <protection/>
    </xf>
    <xf numFmtId="0" fontId="2" fillId="6" borderId="4" xfId="28" applyFont="1" applyFill="1" applyBorder="1" applyAlignment="1">
      <alignment horizontal="left" vertical="top"/>
      <protection/>
    </xf>
    <xf numFmtId="0" fontId="7" fillId="6" borderId="4" xfId="28" applyFont="1" applyFill="1" applyBorder="1" applyAlignment="1" applyProtection="1">
      <alignment vertical="top"/>
      <protection/>
    </xf>
    <xf numFmtId="3" fontId="27" fillId="6" borderId="2" xfId="28" applyNumberFormat="1" applyFont="1" applyFill="1" applyBorder="1" applyAlignment="1" applyProtection="1">
      <alignment horizontal="right" vertical="top"/>
      <protection/>
    </xf>
    <xf numFmtId="0" fontId="31" fillId="2" borderId="15" xfId="26" applyFont="1" applyFill="1" applyBorder="1" applyAlignment="1">
      <alignment horizontal="left" vertical="top" wrapText="1"/>
      <protection/>
    </xf>
    <xf numFmtId="0" fontId="11" fillId="2" borderId="15" xfId="0" applyNumberFormat="1" applyFont="1" applyFill="1" applyBorder="1" applyAlignment="1" applyProtection="1">
      <alignment horizontal="center" vertical="center" wrapText="1"/>
      <protection locked="0"/>
    </xf>
    <xf numFmtId="0" fontId="7" fillId="2" borderId="3" xfId="0" applyFont="1" applyFill="1" applyBorder="1" applyAlignment="1">
      <alignment horizontal="left" vertical="top"/>
    </xf>
    <xf numFmtId="0" fontId="7" fillId="2" borderId="2" xfId="0" applyFont="1" applyFill="1" applyBorder="1" applyAlignment="1">
      <alignment horizontal="left" vertical="top" wrapText="1"/>
    </xf>
    <xf numFmtId="0" fontId="7" fillId="2" borderId="14" xfId="0" applyFont="1" applyFill="1" applyBorder="1" applyAlignment="1">
      <alignment/>
    </xf>
    <xf numFmtId="0" fontId="7" fillId="2" borderId="15" xfId="0" applyFont="1" applyFill="1" applyBorder="1" applyAlignment="1">
      <alignment horizontal="left" vertical="top"/>
    </xf>
    <xf numFmtId="0" fontId="7" fillId="2" borderId="115" xfId="0" applyFont="1" applyFill="1" applyBorder="1" applyAlignment="1">
      <alignment/>
    </xf>
    <xf numFmtId="0" fontId="7" fillId="2" borderId="0" xfId="0" applyFont="1" applyFill="1" applyBorder="1" applyAlignment="1">
      <alignment horizontal="left" vertical="top" wrapText="1"/>
    </xf>
    <xf numFmtId="0" fontId="7" fillId="2" borderId="3" xfId="0" applyFont="1" applyFill="1" applyBorder="1" applyAlignment="1">
      <alignment/>
    </xf>
    <xf numFmtId="0" fontId="7" fillId="2" borderId="2" xfId="0" applyNumberFormat="1" applyFont="1" applyFill="1" applyBorder="1" applyAlignment="1" applyProtection="1">
      <alignment horizontal="left" vertical="top" wrapText="1"/>
      <protection/>
    </xf>
    <xf numFmtId="0" fontId="7" fillId="2" borderId="15"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2" borderId="3" xfId="0" applyFont="1" applyFill="1" applyBorder="1" applyAlignment="1">
      <alignment horizontal="center"/>
    </xf>
    <xf numFmtId="0" fontId="7" fillId="0" borderId="2" xfId="0" applyNumberFormat="1" applyFont="1" applyFill="1" applyBorder="1" applyAlignment="1" applyProtection="1">
      <alignment horizontal="left" vertical="top" wrapText="1"/>
      <protection/>
    </xf>
    <xf numFmtId="0" fontId="7" fillId="2" borderId="14" xfId="0" applyFont="1" applyFill="1" applyBorder="1" applyAlignment="1">
      <alignment horizontal="center"/>
    </xf>
    <xf numFmtId="0" fontId="7" fillId="0" borderId="15" xfId="0" applyNumberFormat="1" applyFont="1" applyFill="1" applyBorder="1" applyAlignment="1" applyProtection="1">
      <alignment horizontal="left" vertical="top" wrapText="1"/>
      <protection/>
    </xf>
    <xf numFmtId="0" fontId="7" fillId="2" borderId="116" xfId="0" applyFont="1" applyFill="1" applyBorder="1" applyAlignment="1">
      <alignment horizontal="center"/>
    </xf>
    <xf numFmtId="0" fontId="43" fillId="2" borderId="117" xfId="0" applyFont="1" applyFill="1" applyBorder="1" applyAlignment="1">
      <alignment horizontal="left" vertical="top" wrapText="1"/>
    </xf>
    <xf numFmtId="0" fontId="7" fillId="2" borderId="0" xfId="0" applyNumberFormat="1" applyFont="1" applyFill="1" applyBorder="1" applyAlignment="1" applyProtection="1">
      <alignment horizontal="left" vertical="top" wrapText="1"/>
      <protection/>
    </xf>
    <xf numFmtId="0" fontId="7" fillId="2" borderId="14" xfId="0" applyFont="1" applyFill="1" applyBorder="1" applyAlignment="1">
      <alignment horizontal="left" vertical="top"/>
    </xf>
    <xf numFmtId="0" fontId="45" fillId="2" borderId="15" xfId="0" applyFont="1" applyFill="1" applyBorder="1" applyAlignment="1">
      <alignment horizontal="left" vertical="top" wrapText="1"/>
    </xf>
    <xf numFmtId="0" fontId="7" fillId="2" borderId="116" xfId="0" applyFont="1" applyFill="1" applyBorder="1" applyAlignment="1">
      <alignment/>
    </xf>
    <xf numFmtId="0" fontId="7" fillId="2" borderId="117" xfId="0" applyFont="1" applyFill="1" applyBorder="1" applyAlignment="1">
      <alignment horizontal="left" vertical="top" wrapText="1"/>
    </xf>
    <xf numFmtId="0" fontId="7" fillId="2" borderId="0" xfId="0" applyFont="1" applyFill="1" applyAlignment="1">
      <alignment/>
    </xf>
    <xf numFmtId="0" fontId="28" fillId="2" borderId="0" xfId="28" applyFont="1" applyFill="1" applyBorder="1" applyAlignment="1">
      <alignment horizontal="left" vertical="top" wrapText="1"/>
      <protection/>
    </xf>
    <xf numFmtId="0" fontId="0" fillId="0" borderId="0" xfId="0" applyFont="1" applyAlignment="1">
      <alignment horizontal="left" vertical="top"/>
    </xf>
    <xf numFmtId="0" fontId="31" fillId="2" borderId="10" xfId="0" applyFont="1" applyFill="1" applyBorder="1" applyAlignment="1">
      <alignment horizontal="left" vertical="top" wrapText="1"/>
    </xf>
    <xf numFmtId="0" fontId="31" fillId="2" borderId="24" xfId="0" applyFont="1" applyFill="1" applyBorder="1" applyAlignment="1">
      <alignment horizontal="left" vertical="top" wrapText="1"/>
    </xf>
    <xf numFmtId="0" fontId="25" fillId="0" borderId="0" xfId="28" applyFont="1" applyFill="1" applyBorder="1" applyAlignment="1">
      <alignment horizontal="left" vertical="top" wrapText="1"/>
      <protection/>
    </xf>
    <xf numFmtId="0" fontId="31" fillId="2" borderId="10" xfId="0" applyFont="1" applyFill="1" applyBorder="1" applyAlignment="1">
      <alignment horizontal="left" wrapText="1"/>
    </xf>
    <xf numFmtId="0" fontId="32" fillId="2" borderId="93" xfId="0" applyFont="1" applyFill="1" applyBorder="1" applyAlignment="1">
      <alignment horizontal="left" wrapText="1"/>
    </xf>
    <xf numFmtId="0" fontId="29" fillId="5" borderId="118" xfId="0" applyFont="1" applyFill="1" applyBorder="1" applyAlignment="1">
      <alignment horizontal="center"/>
    </xf>
    <xf numFmtId="0" fontId="29" fillId="5" borderId="119" xfId="0" applyFont="1" applyFill="1" applyBorder="1" applyAlignment="1">
      <alignment horizontal="center"/>
    </xf>
    <xf numFmtId="0" fontId="29" fillId="5" borderId="50" xfId="0" applyFont="1" applyFill="1" applyBorder="1" applyAlignment="1">
      <alignment horizontal="center"/>
    </xf>
    <xf numFmtId="0" fontId="29" fillId="5" borderId="44" xfId="0" applyFont="1" applyFill="1" applyBorder="1" applyAlignment="1">
      <alignment horizontal="center"/>
    </xf>
    <xf numFmtId="0" fontId="28" fillId="2" borderId="0" xfId="28" applyFont="1" applyFill="1" applyBorder="1" applyAlignment="1" applyProtection="1">
      <alignment horizontal="left" vertical="top" wrapText="1"/>
      <protection/>
    </xf>
    <xf numFmtId="0" fontId="32" fillId="2" borderId="92" xfId="0" applyFont="1" applyFill="1" applyBorder="1" applyAlignment="1">
      <alignment horizontal="left" wrapText="1"/>
    </xf>
    <xf numFmtId="0" fontId="25" fillId="2" borderId="0" xfId="28" applyFont="1" applyFill="1" applyBorder="1" applyAlignment="1" applyProtection="1">
      <alignment horizontal="left" vertical="top" wrapText="1"/>
      <protection/>
    </xf>
    <xf numFmtId="0" fontId="29" fillId="5" borderId="118" xfId="0" applyFont="1" applyFill="1" applyBorder="1" applyAlignment="1" applyProtection="1">
      <alignment horizontal="center"/>
      <protection/>
    </xf>
    <xf numFmtId="0" fontId="29" fillId="5" borderId="119" xfId="0" applyFont="1" applyFill="1" applyBorder="1" applyAlignment="1" applyProtection="1">
      <alignment horizontal="center"/>
      <protection/>
    </xf>
    <xf numFmtId="0" fontId="29" fillId="5" borderId="50" xfId="0" applyFont="1" applyFill="1" applyBorder="1" applyAlignment="1" applyProtection="1">
      <alignment horizontal="center"/>
      <protection/>
    </xf>
    <xf numFmtId="0" fontId="29" fillId="5" borderId="44" xfId="0" applyFont="1" applyFill="1" applyBorder="1" applyAlignment="1" applyProtection="1">
      <alignment horizontal="center"/>
      <protection/>
    </xf>
    <xf numFmtId="0" fontId="32" fillId="2" borderId="93" xfId="0" applyFont="1" applyFill="1" applyBorder="1" applyAlignment="1">
      <alignment horizontal="left" wrapText="1"/>
    </xf>
    <xf numFmtId="0" fontId="31" fillId="2" borderId="10" xfId="0" applyFont="1" applyFill="1" applyBorder="1" applyAlignment="1" applyProtection="1">
      <alignment horizontal="left" wrapText="1"/>
      <protection/>
    </xf>
    <xf numFmtId="0" fontId="32" fillId="2" borderId="11" xfId="0" applyFont="1" applyFill="1" applyBorder="1" applyAlignment="1" applyProtection="1">
      <alignment horizontal="left" wrapText="1"/>
      <protection/>
    </xf>
    <xf numFmtId="0" fontId="29" fillId="5" borderId="84"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84" xfId="0" applyFont="1" applyFill="1" applyBorder="1" applyAlignment="1">
      <alignment horizontal="left" vertical="center" wrapText="1"/>
    </xf>
    <xf numFmtId="0" fontId="29" fillId="5" borderId="7" xfId="0" applyFont="1" applyFill="1" applyBorder="1" applyAlignment="1">
      <alignment horizontal="left" vertical="center" wrapText="1"/>
    </xf>
    <xf numFmtId="0" fontId="30" fillId="2" borderId="93" xfId="0" applyFont="1" applyFill="1" applyBorder="1" applyAlignment="1">
      <alignment horizontal="left" vertical="top"/>
    </xf>
    <xf numFmtId="0" fontId="25" fillId="2" borderId="0" xfId="28" applyFont="1" applyFill="1" applyBorder="1" applyAlignment="1">
      <alignment horizontal="left" vertical="top" wrapText="1"/>
      <protection/>
    </xf>
    <xf numFmtId="0" fontId="29" fillId="5" borderId="116" xfId="26" applyFont="1" applyFill="1" applyBorder="1" applyAlignment="1">
      <alignment horizontal="left"/>
      <protection/>
    </xf>
    <xf numFmtId="0" fontId="29" fillId="5" borderId="117" xfId="26" applyFont="1" applyFill="1" applyBorder="1" applyAlignment="1">
      <alignment horizontal="left"/>
      <protection/>
    </xf>
    <xf numFmtId="0" fontId="3" fillId="2" borderId="0" xfId="27" applyFont="1" applyFill="1" applyBorder="1" applyAlignment="1" applyProtection="1">
      <alignment horizontal="left" vertical="top" wrapText="1"/>
      <protection/>
    </xf>
    <xf numFmtId="0" fontId="28" fillId="2" borderId="0" xfId="28" applyFont="1" applyFill="1" applyBorder="1" applyAlignment="1">
      <alignment horizontal="left" wrapText="1"/>
      <protection/>
    </xf>
    <xf numFmtId="0" fontId="2" fillId="2" borderId="0" xfId="28" applyFont="1" applyFill="1" applyBorder="1" applyAlignment="1">
      <alignment horizontal="left" vertical="top" wrapText="1"/>
      <protection/>
    </xf>
    <xf numFmtId="0" fontId="2" fillId="2" borderId="0" xfId="28" applyFont="1" applyFill="1" applyBorder="1" applyAlignment="1">
      <alignment horizontal="left" wrapText="1"/>
      <protection/>
    </xf>
  </cellXfs>
  <cellStyles count="18">
    <cellStyle name="Normal" xfId="0"/>
    <cellStyle name="Calc Currency (0)" xfId="15"/>
    <cellStyle name="Comma" xfId="16"/>
    <cellStyle name="Comma [0]" xfId="17"/>
    <cellStyle name="Copied" xfId="18"/>
    <cellStyle name="Currency" xfId="19"/>
    <cellStyle name="Currency [0]" xfId="20"/>
    <cellStyle name="Entered" xfId="21"/>
    <cellStyle name="Followed Hyperlink" xfId="22"/>
    <cellStyle name="Header1" xfId="23"/>
    <cellStyle name="Header2" xfId="24"/>
    <cellStyle name="Hyperlink" xfId="25"/>
    <cellStyle name="Normal_2002 RFP CHKLIST" xfId="26"/>
    <cellStyle name="Normal_HMORFI2000" xfId="27"/>
    <cellStyle name="Normal_HmoRFP11" xfId="28"/>
    <cellStyle name="Percent" xfId="29"/>
    <cellStyle name="RevList" xfId="30"/>
    <cellStyle name="Subtotal"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1047750</xdr:colOff>
      <xdr:row>0</xdr:row>
      <xdr:rowOff>0</xdr:rowOff>
    </xdr:to>
    <xdr:pic>
      <xdr:nvPicPr>
        <xdr:cNvPr id="1" name="Picture 1"/>
        <xdr:cNvPicPr preferRelativeResize="1">
          <a:picLocks noChangeAspect="1"/>
        </xdr:cNvPicPr>
      </xdr:nvPicPr>
      <xdr:blipFill>
        <a:blip r:embed="rId1"/>
        <a:stretch>
          <a:fillRect/>
        </a:stretch>
      </xdr:blipFill>
      <xdr:spPr>
        <a:xfrm>
          <a:off x="76200" y="0"/>
          <a:ext cx="9715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0</xdr:col>
      <xdr:colOff>1047750</xdr:colOff>
      <xdr:row>0</xdr:row>
      <xdr:rowOff>0</xdr:rowOff>
    </xdr:to>
    <xdr:pic>
      <xdr:nvPicPr>
        <xdr:cNvPr id="1" name="Picture 1"/>
        <xdr:cNvPicPr preferRelativeResize="1">
          <a:picLocks noChangeAspect="1"/>
        </xdr:cNvPicPr>
      </xdr:nvPicPr>
      <xdr:blipFill>
        <a:blip r:embed="rId1"/>
        <a:stretch>
          <a:fillRect/>
        </a:stretch>
      </xdr:blipFill>
      <xdr:spPr>
        <a:xfrm>
          <a:off x="76200" y="0"/>
          <a:ext cx="9715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kstrukof\LOCALS~1\Temp\c.notes.data\Technical%20Response%2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1\djohnso5\LOCALS~1\Temp\C.Notes.Data\~74417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PatriAL\LOCALS~1\Temp\c.notes.data\Technical%20Respons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W\MC\2002\vbRFP\Life\RFP\Final\life_rf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W\MC\2002\vbRFP\Life\Attach\Final\LIFEATTACH.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5%20Floor%20-%20H&amp;W\05%20Floor%20-%20H&amp;W\NorthEast%20Medical%20Center\2004\Medical%20Bidding\bids\Medcost%20W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kstrukof\LOCALS~1\Temp\c.notes.data\~513898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lients\HW\ACTIVES\State%20of%20Maryland\2005\Procurement\Behavioral%20Health%20RFP\RFP%20Drafts\BH_RFP_Technical_Draft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1\djohnso5\LOCALS~1\Temp\C.Notes.Data\Technical%20Response%204%200907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1\djohnso5\LOCALS~1\Temp\C.Notes.Data\~372766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row"/>
      <sheetName val="Start"/>
      <sheetName val="Listbox"/>
      <sheetName val="Qualifications"/>
      <sheetName val="Questionnaire"/>
      <sheetName val="Plan Design"/>
      <sheetName val="Unit Cost_Networks"/>
      <sheetName val="Unit Cost_MAC"/>
      <sheetName val="Old Financial"/>
      <sheetName val="Old Unit Cost"/>
      <sheetName val="Old #Pharmacies"/>
      <sheetName val="Specialty Drugs"/>
      <sheetName val="Formulary Disruption"/>
      <sheetName val="Bio"/>
      <sheetName val="Hold Harm(2)"/>
      <sheetName val="MD Benefits"/>
      <sheetName val="Old Plan Design"/>
      <sheetName val="Old Census Layout"/>
      <sheetName val="Old Claim History"/>
    </sheetNames>
    <sheetDataSet>
      <sheetData sheetId="2">
        <row r="9">
          <cell r="B9" t="str">
            <v>Yes</v>
          </cell>
        </row>
        <row r="10">
          <cell r="B10" t="str">
            <v>No</v>
          </cell>
        </row>
        <row r="11">
          <cell r="B11" t="str">
            <v>See "Explanation"</v>
          </cell>
        </row>
        <row r="31">
          <cell r="B31" t="str">
            <v>Included</v>
          </cell>
        </row>
        <row r="32">
          <cell r="B32" t="str">
            <v>Not Included</v>
          </cell>
        </row>
        <row r="33">
          <cell r="B33" t="str">
            <v>See "Explanation"</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2">
        <row r="9">
          <cell r="B9" t="str">
            <v>Yes</v>
          </cell>
        </row>
        <row r="10">
          <cell r="B10" t="str">
            <v>No</v>
          </cell>
        </row>
        <row r="11">
          <cell r="B11" t="str">
            <v>See "Explanation"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drow"/>
      <sheetName val="Start"/>
      <sheetName val="Listbox"/>
      <sheetName val="Qualifications"/>
      <sheetName val="Questionnaire"/>
      <sheetName val="Plan Design"/>
      <sheetName val="Unit Cost_Networks"/>
      <sheetName val="Unit Cost_MAC"/>
      <sheetName val="Old Financial"/>
      <sheetName val="Old Unit Cost"/>
      <sheetName val="Old #Pharmacies"/>
      <sheetName val="Specialty Drugs"/>
      <sheetName val="Formulary Disruption"/>
      <sheetName val="Bio"/>
      <sheetName val="Hold Harmless"/>
      <sheetName val="Hold Harm(2)"/>
      <sheetName val="MD Benefits"/>
      <sheetName val="Officer"/>
      <sheetName val="Old Plan Design"/>
      <sheetName val="Old Census Layout"/>
      <sheetName val="Old Claim History"/>
    </sheetNames>
    <sheetDataSet>
      <sheetData sheetId="2">
        <row r="23">
          <cell r="B23" t="str">
            <v>Attached</v>
          </cell>
        </row>
        <row r="24">
          <cell r="B24" t="str">
            <v>Not Attached</v>
          </cell>
        </row>
        <row r="25">
          <cell r="B25" t="str">
            <v>See "Explanation"</v>
          </cell>
        </row>
        <row r="39">
          <cell r="B39" t="str">
            <v>Provided</v>
          </cell>
        </row>
        <row r="40">
          <cell r="B40" t="str">
            <v>Not Provided</v>
          </cell>
        </row>
        <row r="41">
          <cell r="B41" t="str">
            <v>See "Explanation"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mainder"/>
      <sheetName val="Questions"/>
      <sheetName val="ReviewWorksheets"/>
      <sheetName val="Format"/>
      <sheetName val="Introduction"/>
      <sheetName val="RFP"/>
      <sheetName val="Listbox"/>
      <sheetName val="NEWVAR"/>
      <sheetName val="refreshscreen"/>
      <sheetName val="BACKGROUND"/>
      <sheetName val="Error"/>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ow r="4">
          <cell r="B4" t="str">
            <v>Show</v>
          </cell>
        </row>
        <row r="5">
          <cell r="B5" t="str">
            <v>Hide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Box"/>
      <sheetName val="Worksheet Names"/>
      <sheetName val="Plan Design(3)"/>
      <sheetName val="Plan Design(4)"/>
      <sheetName val="SQuote(3)"/>
      <sheetName val="Stop Loss"/>
      <sheetName val="Hosp(1)"/>
      <sheetName val="Doc(1)"/>
      <sheetName val="PhysReim(4)"/>
      <sheetName val="HospSav(1)"/>
      <sheetName val="Pay(1)"/>
      <sheetName val="Access"/>
      <sheetName val="Census"/>
      <sheetName val="Rate History"/>
      <sheetName val="Enroll Claims"/>
      <sheetName val="Shock Claims"/>
      <sheetName val="PBMFin"/>
      <sheetName val="Hold Harmless"/>
    </sheetNames>
    <sheetDataSet>
      <sheetData sheetId="0">
        <row r="1">
          <cell r="B1" t="str">
            <v>NorthEast Medical Center</v>
          </cell>
        </row>
        <row r="2">
          <cell r="B2" t="str">
            <v>POS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box"/>
      <sheetName val=" Financial Proposal Instruction"/>
      <sheetName val=" Financial Compliance"/>
      <sheetName val="Fin Compl Explain"/>
      <sheetName val="M-4  Admin_Access Fees"/>
      <sheetName val="M-5 Claim Est_Med PPO"/>
      <sheetName val="M-6 Book of Business Profile"/>
      <sheetName val="M-7a_Prof Reim History"/>
      <sheetName val="M-7b_Prof Reim History"/>
      <sheetName val="M-8a_Hosp Utiliz"/>
      <sheetName val="M-8b_Hosp Utiliz"/>
      <sheetName val="M-8c Hosp Utiliz"/>
      <sheetName val="M-8d Hosp Utiliz"/>
      <sheetName val="M-8e Hosp Utiliz"/>
    </sheetNames>
    <sheetDataSet>
      <sheetData sheetId="0">
        <row r="3">
          <cell r="B3" t="str">
            <v>Yes</v>
          </cell>
        </row>
        <row r="4">
          <cell r="B4" t="str">
            <v>No with explanation</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
      <sheetName val="Listbox"/>
      <sheetName val="Offeror Qualification"/>
      <sheetName val="Introductions"/>
      <sheetName val="Plan Information"/>
      <sheetName val="Explanation"/>
      <sheetName val="Plan Designs - L-5"/>
      <sheetName val="Plan Designs - L-5A"/>
      <sheetName val="Compliance Checklist"/>
      <sheetName val="Questionnaire"/>
      <sheetName val="Subcontractors Questionnaire"/>
      <sheetName val="Participating Providers"/>
      <sheetName val="Hospital Networks"/>
      <sheetName val="Access Clinical Psychologist"/>
      <sheetName val="Access LSW"/>
      <sheetName val="Access Family Therapists"/>
      <sheetName val="Access Psychiatrist"/>
      <sheetName val="Access Hospitals"/>
      <sheetName val="Implementation Plan"/>
      <sheetName val="Performance Guarantees"/>
      <sheetName val="Account Management Plan"/>
      <sheetName val="Maryland Benefits"/>
    </sheetNames>
    <sheetDataSet>
      <sheetData sheetId="1">
        <row r="18">
          <cell r="B18" t="str">
            <v>Yes</v>
          </cell>
        </row>
        <row r="19">
          <cell r="B19"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2">
        <row r="9">
          <cell r="B9" t="str">
            <v>Yes</v>
          </cell>
        </row>
        <row r="10">
          <cell r="B10" t="str">
            <v>No</v>
          </cell>
        </row>
        <row r="11">
          <cell r="B11" t="str">
            <v>See "Explanation"</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ddrow"/>
      <sheetName val="Start"/>
      <sheetName val="Listbox"/>
      <sheetName val="Qualifications"/>
      <sheetName val="Questionnaire"/>
      <sheetName val="Plan Design"/>
      <sheetName val="Census"/>
      <sheetName val="Claims History"/>
      <sheetName val="Old Financial"/>
      <sheetName val="Old Unit Cost"/>
      <sheetName val="Old #Pharmacies"/>
      <sheetName val="Bio"/>
      <sheetName val="Hold Harm(2)"/>
      <sheetName val="MD Benefits"/>
      <sheetName val="Old Plan Design"/>
      <sheetName val="Old Census Layout"/>
      <sheetName val="Old Claim History"/>
    </sheetNames>
    <sheetDataSet>
      <sheetData sheetId="2">
        <row r="9">
          <cell r="B9" t="str">
            <v>Yes</v>
          </cell>
        </row>
        <row r="10">
          <cell r="B10" t="str">
            <v>No</v>
          </cell>
        </row>
        <row r="11">
          <cell r="B11" t="str">
            <v>See "Explanation"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74"/>
  <sheetViews>
    <sheetView tabSelected="1" view="pageBreakPreview" zoomScale="85" zoomScaleSheetLayoutView="85" workbookViewId="0" topLeftCell="A1">
      <selection activeCell="B2" sqref="B2"/>
    </sheetView>
  </sheetViews>
  <sheetFormatPr defaultColWidth="9.140625" defaultRowHeight="12.75"/>
  <cols>
    <col min="1" max="1" width="4.140625" style="3" customWidth="1"/>
    <col min="2" max="2" width="91.7109375" style="3" customWidth="1"/>
    <col min="3" max="3" width="9.140625" style="3" customWidth="1"/>
    <col min="4" max="6" width="9.140625" style="4" customWidth="1"/>
    <col min="7" max="16384" width="9.140625" style="5" customWidth="1"/>
  </cols>
  <sheetData>
    <row r="1" spans="1:7" s="16" customFormat="1" ht="40.5" customHeight="1">
      <c r="A1" s="543" t="s">
        <v>115</v>
      </c>
      <c r="B1" s="544"/>
      <c r="C1" s="544"/>
      <c r="D1" s="44"/>
      <c r="E1" s="44"/>
      <c r="F1" s="14"/>
      <c r="G1" s="15"/>
    </row>
    <row r="2" spans="1:7" s="16" customFormat="1" ht="20.25" customHeight="1">
      <c r="A2" s="86" t="s">
        <v>22</v>
      </c>
      <c r="B2" s="45"/>
      <c r="C2" s="46"/>
      <c r="D2" s="44"/>
      <c r="E2" s="44"/>
      <c r="F2" s="14"/>
      <c r="G2" s="15"/>
    </row>
    <row r="3" spans="1:7" s="16" customFormat="1" ht="20.25" customHeight="1">
      <c r="A3" s="86" t="s">
        <v>272</v>
      </c>
      <c r="B3" s="45"/>
      <c r="C3" s="46"/>
      <c r="D3" s="44"/>
      <c r="E3" s="44"/>
      <c r="F3" s="14"/>
      <c r="G3" s="15"/>
    </row>
    <row r="4" spans="1:7" s="16" customFormat="1" ht="23.25">
      <c r="A4" s="47" t="s">
        <v>120</v>
      </c>
      <c r="B4" s="45"/>
      <c r="C4" s="46"/>
      <c r="D4" s="44"/>
      <c r="E4" s="44"/>
      <c r="F4" s="14"/>
      <c r="G4" s="15"/>
    </row>
    <row r="5" spans="1:6" s="8" customFormat="1" ht="18">
      <c r="A5" s="6"/>
      <c r="B5" s="6"/>
      <c r="C5" s="6"/>
      <c r="D5" s="7"/>
      <c r="E5" s="7"/>
      <c r="F5" s="7"/>
    </row>
    <row r="6" spans="1:6" s="8" customFormat="1" ht="18">
      <c r="A6" s="48" t="s">
        <v>99</v>
      </c>
      <c r="B6" s="6"/>
      <c r="C6" s="6"/>
      <c r="D6" s="7"/>
      <c r="E6" s="7"/>
      <c r="F6" s="7"/>
    </row>
    <row r="7" spans="1:6" s="8" customFormat="1" ht="43.5" customHeight="1">
      <c r="A7" s="521" t="s">
        <v>116</v>
      </c>
      <c r="B7" s="522" t="s">
        <v>126</v>
      </c>
      <c r="C7" s="53"/>
      <c r="D7" s="7"/>
      <c r="E7" s="7"/>
      <c r="F7" s="7"/>
    </row>
    <row r="8" spans="1:6" s="8" customFormat="1" ht="14.25" customHeight="1">
      <c r="A8" s="523" t="s">
        <v>117</v>
      </c>
      <c r="B8" s="524" t="s">
        <v>245</v>
      </c>
      <c r="C8" s="58"/>
      <c r="D8" s="7"/>
      <c r="E8" s="7"/>
      <c r="F8" s="7"/>
    </row>
    <row r="9" spans="1:6" s="8" customFormat="1" ht="49.5" customHeight="1">
      <c r="A9" s="525"/>
      <c r="B9" s="526" t="s">
        <v>17</v>
      </c>
      <c r="C9" s="507"/>
      <c r="D9" s="7"/>
      <c r="E9" s="7"/>
      <c r="F9" s="7"/>
    </row>
    <row r="10" spans="1:6" s="8" customFormat="1" ht="87.75" customHeight="1">
      <c r="A10" s="527"/>
      <c r="B10" s="528" t="s">
        <v>16</v>
      </c>
      <c r="C10" s="53"/>
      <c r="D10" s="7"/>
      <c r="E10" s="7"/>
      <c r="F10" s="7"/>
    </row>
    <row r="11" spans="1:6" s="8" customFormat="1" ht="38.25" customHeight="1">
      <c r="A11" s="527"/>
      <c r="B11" s="529" t="s">
        <v>267</v>
      </c>
      <c r="C11" s="55"/>
      <c r="D11" s="7"/>
      <c r="E11" s="7"/>
      <c r="F11" s="7"/>
    </row>
    <row r="12" spans="1:3" ht="63.75" customHeight="1">
      <c r="A12" s="527"/>
      <c r="B12" s="528" t="s">
        <v>268</v>
      </c>
      <c r="C12" s="119"/>
    </row>
    <row r="13" spans="1:3" ht="89.25" customHeight="1">
      <c r="A13" s="527"/>
      <c r="B13" s="528" t="s">
        <v>275</v>
      </c>
      <c r="C13" s="119"/>
    </row>
    <row r="14" spans="1:3" ht="25.5" customHeight="1">
      <c r="A14" s="527"/>
      <c r="B14" s="522" t="s">
        <v>269</v>
      </c>
      <c r="C14" s="54"/>
    </row>
    <row r="15" spans="1:3" ht="30" customHeight="1">
      <c r="A15" s="527"/>
      <c r="B15" s="528" t="s">
        <v>270</v>
      </c>
      <c r="C15" s="119"/>
    </row>
    <row r="16" spans="1:3" ht="54.75" customHeight="1">
      <c r="A16" s="527"/>
      <c r="B16" s="528" t="s">
        <v>271</v>
      </c>
      <c r="C16" s="119"/>
    </row>
    <row r="17" spans="1:3" ht="41.25" customHeight="1">
      <c r="A17" s="527"/>
      <c r="B17" s="530" t="s">
        <v>266</v>
      </c>
      <c r="C17" s="54"/>
    </row>
    <row r="18" spans="1:3" ht="52.5" customHeight="1">
      <c r="A18" s="527"/>
      <c r="B18" s="528" t="s">
        <v>274</v>
      </c>
      <c r="C18" s="119"/>
    </row>
    <row r="19" spans="1:3" ht="55.5" customHeight="1">
      <c r="A19" s="527"/>
      <c r="B19" s="528" t="s">
        <v>1</v>
      </c>
      <c r="C19" s="119"/>
    </row>
    <row r="20" spans="1:3" ht="36.75" customHeight="1">
      <c r="A20" s="527"/>
      <c r="B20" s="528" t="s">
        <v>2</v>
      </c>
      <c r="C20" s="119"/>
    </row>
    <row r="21" spans="1:3" ht="29.25" customHeight="1">
      <c r="A21" s="527"/>
      <c r="B21" s="528" t="s">
        <v>3</v>
      </c>
      <c r="C21" s="120"/>
    </row>
    <row r="22" spans="1:3" ht="39" customHeight="1">
      <c r="A22" s="531"/>
      <c r="B22" s="532" t="s">
        <v>4</v>
      </c>
      <c r="C22" s="54"/>
    </row>
    <row r="23" spans="1:3" ht="27" customHeight="1">
      <c r="A23" s="533"/>
      <c r="B23" s="534" t="s">
        <v>5</v>
      </c>
      <c r="C23" s="55"/>
    </row>
    <row r="24" spans="1:3" ht="13.5" customHeight="1">
      <c r="A24" s="535"/>
      <c r="B24" s="536" t="s">
        <v>170</v>
      </c>
      <c r="C24" s="56"/>
    </row>
    <row r="25" spans="1:3" ht="43.5" customHeight="1">
      <c r="A25" s="531"/>
      <c r="B25" s="532" t="s">
        <v>6</v>
      </c>
      <c r="C25" s="54"/>
    </row>
    <row r="26" spans="1:3" ht="42.75" customHeight="1">
      <c r="A26" s="531"/>
      <c r="B26" s="532" t="s">
        <v>7</v>
      </c>
      <c r="C26" s="54"/>
    </row>
    <row r="27" spans="1:3" ht="62.25" customHeight="1">
      <c r="A27" s="533"/>
      <c r="B27" s="537" t="s">
        <v>8</v>
      </c>
      <c r="C27" s="55"/>
    </row>
    <row r="28" spans="1:3" ht="75.75" customHeight="1">
      <c r="A28" s="531"/>
      <c r="B28" s="528" t="s">
        <v>9</v>
      </c>
      <c r="C28" s="54"/>
    </row>
    <row r="29" spans="1:3" ht="32.25" customHeight="1">
      <c r="A29" s="538" t="s">
        <v>118</v>
      </c>
      <c r="B29" s="539" t="s">
        <v>0</v>
      </c>
      <c r="C29" s="55"/>
    </row>
    <row r="30" spans="1:3" ht="51">
      <c r="A30" s="540"/>
      <c r="B30" s="541" t="s">
        <v>222</v>
      </c>
      <c r="C30" s="56"/>
    </row>
    <row r="31" spans="1:2" ht="12.75">
      <c r="A31" s="542"/>
      <c r="B31" s="542"/>
    </row>
    <row r="32" spans="1:2" ht="12.75">
      <c r="A32" s="542"/>
      <c r="B32" s="542"/>
    </row>
    <row r="33" spans="1:2" ht="12.75">
      <c r="A33" s="542"/>
      <c r="B33" s="542"/>
    </row>
    <row r="34" spans="1:2" ht="12.75">
      <c r="A34" s="542"/>
      <c r="B34" s="542"/>
    </row>
    <row r="35" spans="1:2" ht="12.75">
      <c r="A35" s="542"/>
      <c r="B35" s="542"/>
    </row>
    <row r="36" spans="1:2" ht="12.75">
      <c r="A36" s="542"/>
      <c r="B36" s="542"/>
    </row>
    <row r="37" spans="1:2" ht="12.75">
      <c r="A37" s="542"/>
      <c r="B37" s="542"/>
    </row>
    <row r="38" spans="1:2" ht="12.75">
      <c r="A38" s="542"/>
      <c r="B38" s="542"/>
    </row>
    <row r="39" spans="1:2" ht="12.75">
      <c r="A39" s="542"/>
      <c r="B39" s="542"/>
    </row>
    <row r="40" spans="1:2" ht="12.75">
      <c r="A40" s="542"/>
      <c r="B40" s="542"/>
    </row>
    <row r="41" spans="1:2" ht="12.75">
      <c r="A41" s="542"/>
      <c r="B41" s="542"/>
    </row>
    <row r="42" spans="1:2" ht="12.75">
      <c r="A42" s="542"/>
      <c r="B42" s="542"/>
    </row>
    <row r="43" spans="1:2" ht="12.75">
      <c r="A43" s="542"/>
      <c r="B43" s="542"/>
    </row>
    <row r="44" spans="1:2" ht="12.75">
      <c r="A44" s="542"/>
      <c r="B44" s="542"/>
    </row>
    <row r="45" spans="1:2" ht="12.75">
      <c r="A45" s="542"/>
      <c r="B45" s="542"/>
    </row>
    <row r="46" spans="1:2" ht="12.75">
      <c r="A46" s="542"/>
      <c r="B46" s="542"/>
    </row>
    <row r="47" spans="1:2" ht="12.75">
      <c r="A47" s="542"/>
      <c r="B47" s="542"/>
    </row>
    <row r="48" spans="1:2" ht="12.75">
      <c r="A48" s="542"/>
      <c r="B48" s="542"/>
    </row>
    <row r="49" spans="1:2" ht="12.75">
      <c r="A49" s="542"/>
      <c r="B49" s="542"/>
    </row>
    <row r="50" spans="1:2" ht="12.75">
      <c r="A50" s="542"/>
      <c r="B50" s="542"/>
    </row>
    <row r="51" spans="1:2" ht="12.75">
      <c r="A51" s="542"/>
      <c r="B51" s="542"/>
    </row>
    <row r="52" spans="1:2" ht="12.75">
      <c r="A52" s="542"/>
      <c r="B52" s="542"/>
    </row>
    <row r="53" spans="1:2" ht="12.75">
      <c r="A53" s="542"/>
      <c r="B53" s="542"/>
    </row>
    <row r="54" spans="1:2" ht="12.75">
      <c r="A54" s="542"/>
      <c r="B54" s="542"/>
    </row>
    <row r="55" spans="1:2" ht="12.75">
      <c r="A55" s="542"/>
      <c r="B55" s="542"/>
    </row>
    <row r="56" spans="1:2" ht="12.75">
      <c r="A56" s="542"/>
      <c r="B56" s="542"/>
    </row>
    <row r="57" spans="1:2" ht="12.75">
      <c r="A57" s="542"/>
      <c r="B57" s="542"/>
    </row>
    <row r="58" spans="1:2" ht="12.75">
      <c r="A58" s="542"/>
      <c r="B58" s="542"/>
    </row>
    <row r="59" spans="1:2" ht="12.75">
      <c r="A59" s="542"/>
      <c r="B59" s="542"/>
    </row>
    <row r="60" spans="1:2" ht="12.75">
      <c r="A60" s="542"/>
      <c r="B60" s="542"/>
    </row>
    <row r="61" spans="1:2" ht="12.75">
      <c r="A61" s="542"/>
      <c r="B61" s="542"/>
    </row>
    <row r="62" spans="1:2" ht="12.75">
      <c r="A62" s="542"/>
      <c r="B62" s="542"/>
    </row>
    <row r="63" spans="1:2" ht="12.75">
      <c r="A63" s="542"/>
      <c r="B63" s="542"/>
    </row>
    <row r="64" spans="1:2" ht="12.75">
      <c r="A64" s="542"/>
      <c r="B64" s="542"/>
    </row>
    <row r="65" spans="1:2" ht="12.75">
      <c r="A65" s="542"/>
      <c r="B65" s="542"/>
    </row>
    <row r="66" spans="1:2" ht="12.75">
      <c r="A66" s="542"/>
      <c r="B66" s="542"/>
    </row>
    <row r="67" spans="1:2" ht="12.75">
      <c r="A67" s="542"/>
      <c r="B67" s="542"/>
    </row>
    <row r="68" spans="1:2" ht="12.75">
      <c r="A68" s="542"/>
      <c r="B68" s="542"/>
    </row>
    <row r="69" spans="1:2" ht="12.75">
      <c r="A69" s="542"/>
      <c r="B69" s="542"/>
    </row>
    <row r="70" spans="1:2" ht="12.75">
      <c r="A70" s="542"/>
      <c r="B70" s="542"/>
    </row>
    <row r="71" spans="1:2" ht="12.75">
      <c r="A71" s="542"/>
      <c r="B71" s="542"/>
    </row>
    <row r="72" spans="1:2" ht="12.75">
      <c r="A72" s="542"/>
      <c r="B72" s="542"/>
    </row>
    <row r="73" spans="1:2" ht="12.75">
      <c r="A73" s="542"/>
      <c r="B73" s="542"/>
    </row>
    <row r="74" spans="1:2" ht="12.75">
      <c r="A74" s="542"/>
      <c r="B74" s="542"/>
    </row>
    <row r="75" spans="1:2" ht="12.75">
      <c r="A75" s="542"/>
      <c r="B75" s="542"/>
    </row>
    <row r="76" spans="1:2" ht="12.75">
      <c r="A76" s="542"/>
      <c r="B76" s="542"/>
    </row>
    <row r="77" spans="1:2" ht="12.75">
      <c r="A77" s="542"/>
      <c r="B77" s="542"/>
    </row>
    <row r="78" spans="1:2" ht="12.75">
      <c r="A78" s="542"/>
      <c r="B78" s="542"/>
    </row>
    <row r="79" spans="1:2" ht="12.75">
      <c r="A79" s="542"/>
      <c r="B79" s="542"/>
    </row>
    <row r="80" spans="1:2" ht="12.75">
      <c r="A80" s="542"/>
      <c r="B80" s="542"/>
    </row>
    <row r="81" spans="1:2" ht="12.75">
      <c r="A81" s="542"/>
      <c r="B81" s="542"/>
    </row>
    <row r="82" spans="1:2" ht="12.75">
      <c r="A82" s="542"/>
      <c r="B82" s="542"/>
    </row>
    <row r="83" spans="1:2" ht="12.75">
      <c r="A83" s="542"/>
      <c r="B83" s="542"/>
    </row>
    <row r="84" spans="1:2" ht="12.75">
      <c r="A84" s="542"/>
      <c r="B84" s="542"/>
    </row>
    <row r="85" spans="1:2" ht="12.75">
      <c r="A85" s="542"/>
      <c r="B85" s="542"/>
    </row>
    <row r="86" spans="1:2" ht="12.75">
      <c r="A86" s="542"/>
      <c r="B86" s="542"/>
    </row>
    <row r="87" spans="1:2" ht="12.75">
      <c r="A87" s="542"/>
      <c r="B87" s="542"/>
    </row>
    <row r="88" spans="1:2" ht="12.75">
      <c r="A88" s="542"/>
      <c r="B88" s="542"/>
    </row>
    <row r="89" spans="1:2" ht="12.75">
      <c r="A89" s="542"/>
      <c r="B89" s="542"/>
    </row>
    <row r="90" spans="1:2" ht="12.75">
      <c r="A90" s="542"/>
      <c r="B90" s="542"/>
    </row>
    <row r="91" spans="1:2" ht="12.75">
      <c r="A91" s="542"/>
      <c r="B91" s="542"/>
    </row>
    <row r="92" spans="1:2" ht="12.75">
      <c r="A92" s="542"/>
      <c r="B92" s="542"/>
    </row>
    <row r="93" spans="1:2" ht="12.75">
      <c r="A93" s="542"/>
      <c r="B93" s="542"/>
    </row>
    <row r="94" spans="1:2" ht="12.75">
      <c r="A94" s="542"/>
      <c r="B94" s="542"/>
    </row>
    <row r="95" spans="1:2" ht="12.75">
      <c r="A95" s="542"/>
      <c r="B95" s="542"/>
    </row>
    <row r="96" spans="1:2" ht="12.75">
      <c r="A96" s="542"/>
      <c r="B96" s="542"/>
    </row>
    <row r="97" spans="1:2" ht="12.75">
      <c r="A97" s="542"/>
      <c r="B97" s="542"/>
    </row>
    <row r="98" spans="1:2" ht="12.75">
      <c r="A98" s="542"/>
      <c r="B98" s="542"/>
    </row>
    <row r="99" spans="1:2" ht="12.75">
      <c r="A99" s="542"/>
      <c r="B99" s="542"/>
    </row>
    <row r="100" spans="1:2" ht="12.75">
      <c r="A100" s="542"/>
      <c r="B100" s="542"/>
    </row>
    <row r="101" spans="1:2" ht="12.75">
      <c r="A101" s="542"/>
      <c r="B101" s="542"/>
    </row>
    <row r="102" spans="1:2" ht="12.75">
      <c r="A102" s="542"/>
      <c r="B102" s="542"/>
    </row>
    <row r="103" spans="1:2" ht="12.75">
      <c r="A103" s="542"/>
      <c r="B103" s="542"/>
    </row>
    <row r="104" spans="1:2" ht="12.75">
      <c r="A104" s="542"/>
      <c r="B104" s="542"/>
    </row>
    <row r="105" spans="1:2" ht="12.75">
      <c r="A105" s="542"/>
      <c r="B105" s="542"/>
    </row>
    <row r="106" spans="1:2" ht="12.75">
      <c r="A106" s="542"/>
      <c r="B106" s="542"/>
    </row>
    <row r="107" spans="1:2" ht="12.75">
      <c r="A107" s="542"/>
      <c r="B107" s="542"/>
    </row>
    <row r="108" spans="1:2" ht="12.75">
      <c r="A108" s="542"/>
      <c r="B108" s="542"/>
    </row>
    <row r="109" spans="1:2" ht="12.75">
      <c r="A109" s="542"/>
      <c r="B109" s="542"/>
    </row>
    <row r="110" spans="1:2" ht="12.75">
      <c r="A110" s="542"/>
      <c r="B110" s="542"/>
    </row>
    <row r="111" spans="1:2" ht="12.75">
      <c r="A111" s="542"/>
      <c r="B111" s="542"/>
    </row>
    <row r="112" spans="1:2" ht="12.75">
      <c r="A112" s="542"/>
      <c r="B112" s="542"/>
    </row>
    <row r="113" spans="1:2" ht="12.75">
      <c r="A113" s="542"/>
      <c r="B113" s="542"/>
    </row>
    <row r="114" spans="1:2" ht="12.75">
      <c r="A114" s="542"/>
      <c r="B114" s="542"/>
    </row>
    <row r="115" spans="1:2" ht="12.75">
      <c r="A115" s="542"/>
      <c r="B115" s="542"/>
    </row>
    <row r="116" spans="1:2" ht="12.75">
      <c r="A116" s="542"/>
      <c r="B116" s="542"/>
    </row>
    <row r="117" spans="1:2" ht="12.75">
      <c r="A117" s="542"/>
      <c r="B117" s="542"/>
    </row>
    <row r="118" spans="1:2" ht="12.75">
      <c r="A118" s="542"/>
      <c r="B118" s="542"/>
    </row>
    <row r="119" spans="1:2" ht="12.75">
      <c r="A119" s="542"/>
      <c r="B119" s="542"/>
    </row>
    <row r="120" spans="1:2" ht="12.75">
      <c r="A120" s="542"/>
      <c r="B120" s="542"/>
    </row>
    <row r="121" spans="1:2" ht="12.75">
      <c r="A121" s="542"/>
      <c r="B121" s="542"/>
    </row>
    <row r="122" spans="1:2" ht="12.75">
      <c r="A122" s="542"/>
      <c r="B122" s="542"/>
    </row>
    <row r="123" spans="1:2" ht="12.75">
      <c r="A123" s="542"/>
      <c r="B123" s="542"/>
    </row>
    <row r="124" spans="1:2" ht="12.75">
      <c r="A124" s="542"/>
      <c r="B124" s="542"/>
    </row>
    <row r="125" spans="1:2" ht="12.75">
      <c r="A125" s="542"/>
      <c r="B125" s="542"/>
    </row>
    <row r="126" spans="1:2" ht="12.75">
      <c r="A126" s="542"/>
      <c r="B126" s="542"/>
    </row>
    <row r="127" spans="1:2" ht="12.75">
      <c r="A127" s="542"/>
      <c r="B127" s="542"/>
    </row>
    <row r="128" spans="1:2" ht="12.75">
      <c r="A128" s="542"/>
      <c r="B128" s="542"/>
    </row>
    <row r="129" spans="1:2" ht="12.75">
      <c r="A129" s="542"/>
      <c r="B129" s="542"/>
    </row>
    <row r="130" spans="1:2" ht="12.75">
      <c r="A130" s="542"/>
      <c r="B130" s="542"/>
    </row>
    <row r="131" spans="1:2" ht="12.75">
      <c r="A131" s="542"/>
      <c r="B131" s="542"/>
    </row>
    <row r="132" spans="1:2" ht="12.75">
      <c r="A132" s="542"/>
      <c r="B132" s="542"/>
    </row>
    <row r="133" spans="1:2" ht="12.75">
      <c r="A133" s="542"/>
      <c r="B133" s="542"/>
    </row>
    <row r="134" spans="1:2" ht="12.75">
      <c r="A134" s="542"/>
      <c r="B134" s="542"/>
    </row>
    <row r="135" spans="1:2" ht="12.75">
      <c r="A135" s="542"/>
      <c r="B135" s="542"/>
    </row>
    <row r="136" spans="1:2" ht="12.75">
      <c r="A136" s="542"/>
      <c r="B136" s="542"/>
    </row>
    <row r="137" spans="1:2" ht="12.75">
      <c r="A137" s="542"/>
      <c r="B137" s="542"/>
    </row>
    <row r="138" spans="1:2" ht="12.75">
      <c r="A138" s="542"/>
      <c r="B138" s="542"/>
    </row>
    <row r="139" spans="1:2" ht="12.75">
      <c r="A139" s="542"/>
      <c r="B139" s="542"/>
    </row>
    <row r="140" spans="1:2" ht="12.75">
      <c r="A140" s="542"/>
      <c r="B140" s="542"/>
    </row>
    <row r="141" spans="1:2" ht="12.75">
      <c r="A141" s="542"/>
      <c r="B141" s="542"/>
    </row>
    <row r="142" spans="1:2" ht="12.75">
      <c r="A142" s="542"/>
      <c r="B142" s="542"/>
    </row>
    <row r="143" spans="1:2" ht="12.75">
      <c r="A143" s="542"/>
      <c r="B143" s="542"/>
    </row>
    <row r="144" spans="1:2" ht="12.75">
      <c r="A144" s="542"/>
      <c r="B144" s="542"/>
    </row>
    <row r="145" spans="1:2" ht="12.75">
      <c r="A145" s="542"/>
      <c r="B145" s="542"/>
    </row>
    <row r="146" spans="1:2" ht="12.75">
      <c r="A146" s="542"/>
      <c r="B146" s="542"/>
    </row>
    <row r="147" spans="1:2" ht="12.75">
      <c r="A147" s="542"/>
      <c r="B147" s="542"/>
    </row>
    <row r="148" spans="1:2" ht="12.75">
      <c r="A148" s="542"/>
      <c r="B148" s="542"/>
    </row>
    <row r="149" spans="1:2" ht="12.75">
      <c r="A149" s="542"/>
      <c r="B149" s="542"/>
    </row>
    <row r="150" spans="1:2" ht="12.75">
      <c r="A150" s="542"/>
      <c r="B150" s="542"/>
    </row>
    <row r="151" spans="1:2" ht="12.75">
      <c r="A151" s="542"/>
      <c r="B151" s="542"/>
    </row>
    <row r="152" spans="1:2" ht="12.75">
      <c r="A152" s="542"/>
      <c r="B152" s="542"/>
    </row>
    <row r="153" spans="1:2" ht="12.75">
      <c r="A153" s="542"/>
      <c r="B153" s="542"/>
    </row>
    <row r="154" spans="1:2" ht="12.75">
      <c r="A154" s="542"/>
      <c r="B154" s="542"/>
    </row>
    <row r="155" spans="1:2" ht="12.75">
      <c r="A155" s="542"/>
      <c r="B155" s="542"/>
    </row>
    <row r="156" spans="1:2" ht="12.75">
      <c r="A156" s="542"/>
      <c r="B156" s="542"/>
    </row>
    <row r="157" spans="1:2" ht="12.75">
      <c r="A157" s="542"/>
      <c r="B157" s="542"/>
    </row>
    <row r="158" spans="1:2" ht="12.75">
      <c r="A158" s="542"/>
      <c r="B158" s="542"/>
    </row>
    <row r="159" spans="1:2" ht="12.75">
      <c r="A159" s="542"/>
      <c r="B159" s="542"/>
    </row>
    <row r="160" spans="1:2" ht="12.75">
      <c r="A160" s="542"/>
      <c r="B160" s="542"/>
    </row>
    <row r="161" spans="1:2" ht="12.75">
      <c r="A161" s="542"/>
      <c r="B161" s="542"/>
    </row>
    <row r="162" spans="1:2" ht="12.75">
      <c r="A162" s="542"/>
      <c r="B162" s="542"/>
    </row>
    <row r="163" spans="1:2" ht="12.75">
      <c r="A163" s="542"/>
      <c r="B163" s="542"/>
    </row>
    <row r="164" spans="1:2" ht="12.75">
      <c r="A164" s="542"/>
      <c r="B164" s="542"/>
    </row>
    <row r="165" spans="1:2" ht="12.75">
      <c r="A165" s="542"/>
      <c r="B165" s="542"/>
    </row>
    <row r="166" spans="1:2" ht="12.75">
      <c r="A166" s="542"/>
      <c r="B166" s="542"/>
    </row>
    <row r="167" spans="1:2" ht="12.75">
      <c r="A167" s="542"/>
      <c r="B167" s="542"/>
    </row>
    <row r="168" spans="1:2" ht="12.75">
      <c r="A168" s="542"/>
      <c r="B168" s="542"/>
    </row>
    <row r="169" spans="1:2" ht="12.75">
      <c r="A169" s="542"/>
      <c r="B169" s="542"/>
    </row>
    <row r="170" spans="1:2" ht="12.75">
      <c r="A170" s="542"/>
      <c r="B170" s="542"/>
    </row>
    <row r="171" spans="1:2" ht="12.75">
      <c r="A171" s="542"/>
      <c r="B171" s="542"/>
    </row>
    <row r="172" spans="1:2" ht="12.75">
      <c r="A172" s="542"/>
      <c r="B172" s="542"/>
    </row>
    <row r="173" spans="1:2" ht="12.75">
      <c r="A173" s="542"/>
      <c r="B173" s="542"/>
    </row>
    <row r="174" spans="1:2" ht="12.75">
      <c r="A174" s="542"/>
      <c r="B174" s="542"/>
    </row>
  </sheetData>
  <sheetProtection password="C425" sheet="1" objects="1" scenarios="1"/>
  <mergeCells count="1">
    <mergeCell ref="A1:C1"/>
  </mergeCells>
  <printOptions horizontalCentered="1"/>
  <pageMargins left="0.75" right="0.75" top="0.52" bottom="0.5" header="0.32" footer="0.3"/>
  <pageSetup fitToHeight="0" fitToWidth="1" horizontalDpi="600" verticalDpi="600" orientation="landscape" r:id="rId1"/>
  <headerFooter alignWithMargins="0">
    <oddFooter>&amp;L&amp;8&amp;F &amp;A &amp;D&amp;C&amp;P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51"/>
  <sheetViews>
    <sheetView view="pageBreakPreview" zoomScale="60" zoomScaleNormal="75" workbookViewId="0" topLeftCell="A1">
      <selection activeCell="A1" sqref="A1:J1"/>
    </sheetView>
  </sheetViews>
  <sheetFormatPr defaultColWidth="9.140625" defaultRowHeight="12.75"/>
  <cols>
    <col min="1" max="1" width="6.57421875" style="195" customWidth="1"/>
    <col min="2" max="2" width="4.140625" style="196" customWidth="1"/>
    <col min="3" max="3" width="67.00390625" style="174" customWidth="1"/>
    <col min="4" max="4" width="22.57421875" style="199" customWidth="1"/>
    <col min="5" max="5" width="26.00390625" style="200" customWidth="1"/>
    <col min="6" max="6" width="24.7109375" style="201" customWidth="1"/>
    <col min="7" max="7" width="24.57421875" style="201" customWidth="1"/>
    <col min="8" max="8" width="22.140625" style="202" customWidth="1"/>
    <col min="9" max="16384" width="41.140625" style="174" customWidth="1"/>
  </cols>
  <sheetData>
    <row r="1" spans="1:8" s="16" customFormat="1" ht="20.25">
      <c r="A1" s="554" t="s">
        <v>115</v>
      </c>
      <c r="B1" s="554"/>
      <c r="C1" s="554"/>
      <c r="D1" s="554"/>
      <c r="E1" s="554"/>
      <c r="F1" s="554"/>
      <c r="G1" s="554"/>
      <c r="H1" s="554"/>
    </row>
    <row r="2" spans="1:8" s="16" customFormat="1" ht="23.25">
      <c r="A2" s="145" t="s">
        <v>22</v>
      </c>
      <c r="B2" s="146"/>
      <c r="C2" s="146"/>
      <c r="D2" s="149"/>
      <c r="E2" s="149"/>
      <c r="F2" s="149"/>
      <c r="G2" s="76"/>
      <c r="H2" s="77"/>
    </row>
    <row r="3" spans="1:8" s="16" customFormat="1" ht="23.25">
      <c r="A3" s="145" t="s">
        <v>272</v>
      </c>
      <c r="B3" s="146"/>
      <c r="C3" s="146"/>
      <c r="D3" s="149"/>
      <c r="E3" s="149"/>
      <c r="F3" s="149"/>
      <c r="G3" s="76"/>
      <c r="H3" s="77"/>
    </row>
    <row r="4" spans="1:8" s="16" customFormat="1" ht="23.25">
      <c r="A4" s="150" t="s">
        <v>39</v>
      </c>
      <c r="B4" s="146"/>
      <c r="C4" s="146"/>
      <c r="D4" s="149"/>
      <c r="E4" s="149"/>
      <c r="F4" s="149"/>
      <c r="G4" s="76"/>
      <c r="H4" s="77"/>
    </row>
    <row r="5" spans="1:8" s="16" customFormat="1" ht="23.25">
      <c r="A5" s="150"/>
      <c r="B5" s="146"/>
      <c r="C5" s="146"/>
      <c r="D5" s="149"/>
      <c r="E5" s="149"/>
      <c r="F5" s="149"/>
      <c r="G5" s="76"/>
      <c r="H5" s="77"/>
    </row>
    <row r="6" spans="1:11" s="16" customFormat="1" ht="39" customHeight="1">
      <c r="A6" s="556" t="s">
        <v>10</v>
      </c>
      <c r="B6" s="556"/>
      <c r="C6" s="556"/>
      <c r="D6" s="556"/>
      <c r="E6" s="556"/>
      <c r="F6" s="556"/>
      <c r="G6" s="556"/>
      <c r="H6" s="556"/>
      <c r="I6" s="506"/>
      <c r="J6" s="506"/>
      <c r="K6" s="506"/>
    </row>
    <row r="7" spans="1:11" s="16" customFormat="1" ht="18">
      <c r="A7" s="506"/>
      <c r="B7" s="506"/>
      <c r="C7" s="506"/>
      <c r="D7" s="506"/>
      <c r="E7" s="506"/>
      <c r="F7" s="506"/>
      <c r="G7" s="506"/>
      <c r="H7" s="506"/>
      <c r="I7" s="506"/>
      <c r="J7" s="506"/>
      <c r="K7" s="506"/>
    </row>
    <row r="8" spans="1:8" s="16" customFormat="1" ht="78.75" customHeight="1">
      <c r="A8" s="556" t="s">
        <v>40</v>
      </c>
      <c r="B8" s="556"/>
      <c r="C8" s="556"/>
      <c r="D8" s="556"/>
      <c r="E8" s="556"/>
      <c r="F8" s="556"/>
      <c r="G8" s="556"/>
      <c r="H8" s="556"/>
    </row>
    <row r="9" spans="1:8" s="160" customFormat="1" ht="13.5" thickBot="1">
      <c r="A9" s="152"/>
      <c r="B9" s="153"/>
      <c r="C9" s="154"/>
      <c r="D9" s="157"/>
      <c r="E9" s="158"/>
      <c r="F9" s="157"/>
      <c r="G9" s="157"/>
      <c r="H9" s="159"/>
    </row>
    <row r="10" spans="1:8" s="160" customFormat="1" ht="16.5" thickTop="1">
      <c r="A10" s="161" t="s">
        <v>100</v>
      </c>
      <c r="B10" s="162"/>
      <c r="C10" s="163"/>
      <c r="D10" s="164" t="s">
        <v>188</v>
      </c>
      <c r="E10" s="164" t="s">
        <v>189</v>
      </c>
      <c r="F10" s="164" t="s">
        <v>190</v>
      </c>
      <c r="G10" s="164" t="s">
        <v>191</v>
      </c>
      <c r="H10" s="165" t="s">
        <v>193</v>
      </c>
    </row>
    <row r="11" spans="1:8" s="160" customFormat="1" ht="31.5">
      <c r="A11" s="166"/>
      <c r="B11" s="167"/>
      <c r="C11" s="168"/>
      <c r="D11" s="169" t="s">
        <v>35</v>
      </c>
      <c r="E11" s="169" t="s">
        <v>36</v>
      </c>
      <c r="F11" s="169" t="s">
        <v>37</v>
      </c>
      <c r="G11" s="169" t="s">
        <v>38</v>
      </c>
      <c r="H11" s="170" t="s">
        <v>197</v>
      </c>
    </row>
    <row r="12" spans="1:8" s="160" customFormat="1" ht="15.75">
      <c r="A12" s="234"/>
      <c r="B12" s="235"/>
      <c r="C12" s="236"/>
      <c r="D12" s="239"/>
      <c r="E12" s="240"/>
      <c r="F12" s="239"/>
      <c r="G12" s="239"/>
      <c r="H12" s="241"/>
    </row>
    <row r="13" spans="1:8" s="160" customFormat="1" ht="15.75">
      <c r="A13" s="193" t="s">
        <v>195</v>
      </c>
      <c r="B13" s="295"/>
      <c r="C13" s="315"/>
      <c r="D13" s="239"/>
      <c r="E13" s="240"/>
      <c r="F13" s="239"/>
      <c r="G13" s="239"/>
      <c r="H13" s="241"/>
    </row>
    <row r="14" spans="1:8" s="160" customFormat="1" ht="15">
      <c r="A14" s="190" t="s">
        <v>81</v>
      </c>
      <c r="B14" s="292" t="s">
        <v>256</v>
      </c>
      <c r="C14" s="292"/>
      <c r="D14" s="248">
        <f>'K-2B1'!K57</f>
        <v>0</v>
      </c>
      <c r="E14" s="248">
        <f>'K-2B2'!K57</f>
        <v>0</v>
      </c>
      <c r="F14" s="248">
        <f>'K-2B3'!K57</f>
        <v>0</v>
      </c>
      <c r="G14" s="248">
        <f>'K-2B4'!K57</f>
        <v>0</v>
      </c>
      <c r="H14" s="318"/>
    </row>
    <row r="15" spans="1:8" s="160" customFormat="1" ht="15" customHeight="1">
      <c r="A15" s="190" t="s">
        <v>122</v>
      </c>
      <c r="B15" s="500" t="s">
        <v>31</v>
      </c>
      <c r="C15" s="501"/>
      <c r="D15" s="498">
        <f>'K-2B1'!K58</f>
        <v>0</v>
      </c>
      <c r="E15" s="248">
        <f>'K-2B2'!K58</f>
        <v>0</v>
      </c>
      <c r="F15" s="248">
        <f>'K-2B3'!K58</f>
        <v>0</v>
      </c>
      <c r="G15" s="248">
        <f>'K-2B4'!K58</f>
        <v>0</v>
      </c>
      <c r="H15" s="318"/>
    </row>
    <row r="16" spans="1:8" s="160" customFormat="1" ht="15">
      <c r="A16" s="190" t="s">
        <v>127</v>
      </c>
      <c r="B16" s="292" t="s">
        <v>32</v>
      </c>
      <c r="C16" s="292"/>
      <c r="D16" s="248">
        <f>'K-2B1'!K59</f>
        <v>0</v>
      </c>
      <c r="E16" s="248">
        <f>'K-2B2'!K59</f>
        <v>0</v>
      </c>
      <c r="F16" s="248">
        <f>'K-2B3'!K59</f>
        <v>0</v>
      </c>
      <c r="G16" s="248">
        <f>'K-2B4'!K59</f>
        <v>0</v>
      </c>
      <c r="H16" s="318"/>
    </row>
    <row r="17" spans="1:8" s="160" customFormat="1" ht="15">
      <c r="A17" s="190" t="s">
        <v>128</v>
      </c>
      <c r="B17" s="292" t="s">
        <v>33</v>
      </c>
      <c r="C17" s="292"/>
      <c r="D17" s="290">
        <f>'K-2B1'!K60</f>
        <v>0</v>
      </c>
      <c r="E17" s="290">
        <f>'K-2B2'!K60</f>
        <v>0</v>
      </c>
      <c r="F17" s="290">
        <f>'K-2B3'!K60</f>
        <v>0</v>
      </c>
      <c r="G17" s="290">
        <f>'K-2B4'!K60</f>
        <v>0</v>
      </c>
      <c r="H17" s="318"/>
    </row>
    <row r="18" spans="1:8" s="160" customFormat="1" ht="15">
      <c r="A18" s="460" t="s">
        <v>129</v>
      </c>
      <c r="B18" s="461" t="s">
        <v>34</v>
      </c>
      <c r="C18" s="461"/>
      <c r="D18" s="462">
        <f>'K-2B1'!K61</f>
        <v>0</v>
      </c>
      <c r="E18" s="462">
        <f>'K-2B2'!K61</f>
        <v>0</v>
      </c>
      <c r="F18" s="462">
        <f>'K-2B3'!K61</f>
        <v>0</v>
      </c>
      <c r="G18" s="462">
        <f>'K-2B4'!K61</f>
        <v>0</v>
      </c>
      <c r="H18" s="503"/>
    </row>
    <row r="19" spans="1:8" s="160" customFormat="1" ht="15.75">
      <c r="A19" s="463"/>
      <c r="B19" s="464"/>
      <c r="C19" s="465"/>
      <c r="D19" s="317"/>
      <c r="E19" s="317"/>
      <c r="F19" s="317"/>
      <c r="G19" s="317"/>
      <c r="H19" s="318"/>
    </row>
    <row r="20" spans="1:8" s="160" customFormat="1" ht="15.75">
      <c r="A20" s="193" t="s">
        <v>241</v>
      </c>
      <c r="B20" s="295"/>
      <c r="C20" s="295"/>
      <c r="D20" s="316">
        <v>0.6</v>
      </c>
      <c r="E20" s="316">
        <v>0.2</v>
      </c>
      <c r="F20" s="316">
        <v>0.1</v>
      </c>
      <c r="G20" s="316">
        <v>0.1</v>
      </c>
      <c r="H20" s="466">
        <f>SUM(D20:G20)</f>
        <v>1</v>
      </c>
    </row>
    <row r="21" spans="1:8" s="160" customFormat="1" ht="15.75">
      <c r="A21" s="480" t="s">
        <v>130</v>
      </c>
      <c r="B21" s="242"/>
      <c r="C21" s="481" t="s">
        <v>262</v>
      </c>
      <c r="D21" s="317">
        <f>D18*D20</f>
        <v>0</v>
      </c>
      <c r="E21" s="317">
        <f>E18*E20</f>
        <v>0</v>
      </c>
      <c r="F21" s="317">
        <f>F18*F20</f>
        <v>0</v>
      </c>
      <c r="G21" s="317">
        <f>G18*G20</f>
        <v>0</v>
      </c>
      <c r="H21" s="323">
        <f>SUM(D21:G21)</f>
        <v>0</v>
      </c>
    </row>
    <row r="22" spans="1:8" s="160" customFormat="1" ht="15">
      <c r="A22" s="319"/>
      <c r="B22" s="242"/>
      <c r="C22" s="320"/>
      <c r="D22" s="317"/>
      <c r="E22" s="317"/>
      <c r="F22" s="317"/>
      <c r="G22" s="317"/>
      <c r="H22" s="318"/>
    </row>
    <row r="23" spans="1:8" s="160" customFormat="1" ht="15">
      <c r="A23" s="319"/>
      <c r="B23" s="242"/>
      <c r="C23" s="320"/>
      <c r="D23" s="317"/>
      <c r="E23" s="317"/>
      <c r="F23" s="317"/>
      <c r="G23" s="317"/>
      <c r="H23" s="318"/>
    </row>
    <row r="24" spans="1:8" ht="13.5" thickBot="1">
      <c r="A24" s="324"/>
      <c r="B24" s="325"/>
      <c r="C24" s="326"/>
      <c r="D24" s="327"/>
      <c r="E24" s="328"/>
      <c r="F24" s="329"/>
      <c r="G24" s="329"/>
      <c r="H24" s="330"/>
    </row>
    <row r="25" ht="13.5" thickTop="1"/>
    <row r="36" spans="1:3" ht="12.75">
      <c r="A36" s="469"/>
      <c r="B36" s="470"/>
      <c r="C36" s="471"/>
    </row>
    <row r="51" ht="12.75">
      <c r="A51" s="195">
        <v>12</v>
      </c>
    </row>
  </sheetData>
  <sheetProtection password="C425" sheet="1" objects="1" scenarios="1"/>
  <mergeCells count="3">
    <mergeCell ref="A1:H1"/>
    <mergeCell ref="A8:H8"/>
    <mergeCell ref="A6:H6"/>
  </mergeCells>
  <printOptions horizontalCentered="1" verticalCentered="1"/>
  <pageMargins left="0.5" right="0.5" top="0.5" bottom="0.5" header="0.5" footer="0.25"/>
  <pageSetup fitToHeight="1" fitToWidth="1" horizontalDpi="600" verticalDpi="600" orientation="landscape" scale="65" r:id="rId1"/>
  <headerFooter alignWithMargins="0">
    <oddFooter>&amp;L&amp;8&amp;F &amp;A &amp;D&amp;C&amp;P</oddFooter>
  </headerFooter>
</worksheet>
</file>

<file path=xl/worksheets/sheet11.xml><?xml version="1.0" encoding="utf-8"?>
<worksheet xmlns="http://schemas.openxmlformats.org/spreadsheetml/2006/main" xmlns:r="http://schemas.openxmlformats.org/officeDocument/2006/relationships">
  <dimension ref="A1:J78"/>
  <sheetViews>
    <sheetView view="pageBreakPreview" zoomScale="75" zoomScaleNormal="75" zoomScaleSheetLayoutView="75" workbookViewId="0" topLeftCell="A1">
      <selection activeCell="A1" sqref="A1:D1"/>
    </sheetView>
  </sheetViews>
  <sheetFormatPr defaultColWidth="9.140625" defaultRowHeight="12.75"/>
  <cols>
    <col min="1" max="1" width="3.140625" style="229" customWidth="1"/>
    <col min="2" max="2" width="5.00390625" style="229" customWidth="1"/>
    <col min="3" max="3" width="69.28125" style="229" customWidth="1"/>
    <col min="4" max="4" width="56.28125" style="229" customWidth="1"/>
    <col min="5" max="6" width="10.00390625" style="224" customWidth="1"/>
    <col min="7" max="10" width="10.00390625" style="225" customWidth="1"/>
    <col min="11" max="16384" width="10.00390625" style="229" customWidth="1"/>
  </cols>
  <sheetData>
    <row r="1" spans="1:4" s="16" customFormat="1" ht="41.25" customHeight="1">
      <c r="A1" s="543" t="s">
        <v>115</v>
      </c>
      <c r="B1" s="543"/>
      <c r="C1" s="543"/>
      <c r="D1" s="543"/>
    </row>
    <row r="2" spans="1:4" s="16" customFormat="1" ht="19.5" customHeight="1">
      <c r="A2" s="86" t="s">
        <v>22</v>
      </c>
      <c r="B2" s="45"/>
      <c r="C2" s="26"/>
      <c r="D2" s="77"/>
    </row>
    <row r="3" spans="1:4" s="16" customFormat="1" ht="19.5" customHeight="1">
      <c r="A3" s="86" t="s">
        <v>272</v>
      </c>
      <c r="B3" s="45"/>
      <c r="C3" s="26"/>
      <c r="D3" s="77"/>
    </row>
    <row r="4" spans="1:3" s="16" customFormat="1" ht="23.25">
      <c r="A4" s="47" t="s">
        <v>119</v>
      </c>
      <c r="B4" s="45"/>
      <c r="C4" s="26"/>
    </row>
    <row r="5" spans="1:10" s="16" customFormat="1" ht="73.5" customHeight="1">
      <c r="A5" s="569" t="s">
        <v>224</v>
      </c>
      <c r="B5" s="569"/>
      <c r="C5" s="569"/>
      <c r="D5" s="569"/>
      <c r="E5" s="75"/>
      <c r="F5" s="75"/>
      <c r="G5" s="75"/>
      <c r="H5" s="75"/>
      <c r="I5" s="75"/>
      <c r="J5" s="75"/>
    </row>
    <row r="6" spans="1:10" s="224" customFormat="1" ht="15">
      <c r="A6" s="223"/>
      <c r="B6" s="223"/>
      <c r="C6" s="223"/>
      <c r="D6" s="223"/>
      <c r="G6" s="225"/>
      <c r="H6" s="225"/>
      <c r="I6" s="225"/>
      <c r="J6" s="225"/>
    </row>
    <row r="7" spans="1:10" s="228" customFormat="1" ht="19.5" customHeight="1">
      <c r="A7" s="95"/>
      <c r="B7" s="96"/>
      <c r="C7" s="96"/>
      <c r="D7" s="102" t="s">
        <v>54</v>
      </c>
      <c r="E7" s="226"/>
      <c r="F7" s="226"/>
      <c r="G7" s="227"/>
      <c r="H7" s="227"/>
      <c r="I7" s="227"/>
      <c r="J7" s="227"/>
    </row>
    <row r="8" spans="1:10" s="228" customFormat="1" ht="33.75" customHeight="1">
      <c r="A8" s="564" t="s">
        <v>45</v>
      </c>
      <c r="B8" s="565"/>
      <c r="C8" s="565"/>
      <c r="D8" s="103" t="s">
        <v>247</v>
      </c>
      <c r="E8" s="226"/>
      <c r="F8" s="226"/>
      <c r="G8" s="227"/>
      <c r="H8" s="227"/>
      <c r="I8" s="227"/>
      <c r="J8" s="227"/>
    </row>
    <row r="9" spans="1:4" ht="21.75" customHeight="1">
      <c r="A9" s="97" t="s">
        <v>81</v>
      </c>
      <c r="B9" s="568" t="s">
        <v>45</v>
      </c>
      <c r="C9" s="568"/>
      <c r="D9" s="117"/>
    </row>
    <row r="10" spans="1:4" ht="20.25" customHeight="1">
      <c r="A10" s="99"/>
      <c r="B10" s="100" t="s">
        <v>139</v>
      </c>
      <c r="C10" s="101" t="s">
        <v>75</v>
      </c>
      <c r="D10" s="476"/>
    </row>
    <row r="11" spans="1:4" ht="20.25" customHeight="1">
      <c r="A11" s="99"/>
      <c r="B11" s="100" t="s">
        <v>140</v>
      </c>
      <c r="C11" s="101" t="s">
        <v>76</v>
      </c>
      <c r="D11" s="476"/>
    </row>
    <row r="12" spans="1:4" ht="20.25" customHeight="1">
      <c r="A12" s="99"/>
      <c r="B12" s="100" t="s">
        <v>141</v>
      </c>
      <c r="C12" s="101" t="s">
        <v>77</v>
      </c>
      <c r="D12" s="476"/>
    </row>
    <row r="13" spans="1:4" ht="20.25" customHeight="1">
      <c r="A13" s="99"/>
      <c r="B13" s="100" t="s">
        <v>142</v>
      </c>
      <c r="C13" s="101" t="s">
        <v>78</v>
      </c>
      <c r="D13" s="476"/>
    </row>
    <row r="14" spans="1:4" ht="20.25" customHeight="1">
      <c r="A14" s="99"/>
      <c r="B14" s="100" t="s">
        <v>143</v>
      </c>
      <c r="C14" s="101" t="s">
        <v>79</v>
      </c>
      <c r="D14" s="476"/>
    </row>
    <row r="15" spans="1:4" ht="20.25" customHeight="1">
      <c r="A15" s="99"/>
      <c r="B15" s="100" t="s">
        <v>144</v>
      </c>
      <c r="C15" s="101" t="s">
        <v>214</v>
      </c>
      <c r="D15" s="476"/>
    </row>
    <row r="16" spans="1:4" ht="20.25" customHeight="1">
      <c r="A16" s="99"/>
      <c r="B16" s="100" t="s">
        <v>145</v>
      </c>
      <c r="C16" s="101" t="s">
        <v>80</v>
      </c>
      <c r="D16" s="476"/>
    </row>
    <row r="17" spans="1:4" ht="20.25" customHeight="1">
      <c r="A17" s="99"/>
      <c r="B17" s="100" t="s">
        <v>146</v>
      </c>
      <c r="C17" s="101" t="s">
        <v>82</v>
      </c>
      <c r="D17" s="476"/>
    </row>
    <row r="18" spans="1:4" ht="20.25" customHeight="1">
      <c r="A18" s="99"/>
      <c r="B18" s="100" t="s">
        <v>148</v>
      </c>
      <c r="C18" s="101" t="s">
        <v>83</v>
      </c>
      <c r="D18" s="476"/>
    </row>
    <row r="19" spans="1:4" ht="20.25" customHeight="1">
      <c r="A19" s="99"/>
      <c r="B19" s="100" t="s">
        <v>147</v>
      </c>
      <c r="C19" s="101" t="s">
        <v>84</v>
      </c>
      <c r="D19" s="476"/>
    </row>
    <row r="20" spans="1:4" ht="20.25" customHeight="1">
      <c r="A20" s="99"/>
      <c r="B20" s="100" t="s">
        <v>149</v>
      </c>
      <c r="C20" s="101" t="s">
        <v>85</v>
      </c>
      <c r="D20" s="476"/>
    </row>
    <row r="21" spans="1:4" ht="20.25" customHeight="1">
      <c r="A21" s="99"/>
      <c r="B21" s="100" t="s">
        <v>150</v>
      </c>
      <c r="C21" s="101" t="s">
        <v>86</v>
      </c>
      <c r="D21" s="476"/>
    </row>
    <row r="22" spans="1:10" s="228" customFormat="1" ht="20.25" customHeight="1">
      <c r="A22" s="99"/>
      <c r="B22" s="100" t="s">
        <v>151</v>
      </c>
      <c r="C22" s="101" t="s">
        <v>87</v>
      </c>
      <c r="D22" s="476"/>
      <c r="E22" s="226"/>
      <c r="F22" s="226"/>
      <c r="G22" s="227"/>
      <c r="H22" s="227"/>
      <c r="I22" s="227"/>
      <c r="J22" s="227"/>
    </row>
    <row r="23" spans="1:4" ht="20.25" customHeight="1">
      <c r="A23" s="99"/>
      <c r="B23" s="100" t="s">
        <v>152</v>
      </c>
      <c r="C23" s="101" t="s">
        <v>88</v>
      </c>
      <c r="D23" s="476"/>
    </row>
    <row r="24" spans="1:10" s="230" customFormat="1" ht="20.25" customHeight="1">
      <c r="A24" s="99"/>
      <c r="B24" s="100" t="s">
        <v>153</v>
      </c>
      <c r="C24" s="101" t="s">
        <v>89</v>
      </c>
      <c r="D24" s="476"/>
      <c r="E24" s="224"/>
      <c r="F24" s="224"/>
      <c r="G24" s="225"/>
      <c r="H24" s="225"/>
      <c r="I24" s="225"/>
      <c r="J24" s="225"/>
    </row>
    <row r="25" spans="1:10" s="230" customFormat="1" ht="20.25" customHeight="1">
      <c r="A25" s="99"/>
      <c r="B25" s="100" t="s">
        <v>154</v>
      </c>
      <c r="C25" s="101" t="s">
        <v>90</v>
      </c>
      <c r="D25" s="476"/>
      <c r="E25" s="224"/>
      <c r="F25" s="224"/>
      <c r="G25" s="225"/>
      <c r="H25" s="225"/>
      <c r="I25" s="225"/>
      <c r="J25" s="225"/>
    </row>
    <row r="26" spans="1:10" s="230" customFormat="1" ht="20.25" customHeight="1">
      <c r="A26" s="99"/>
      <c r="B26" s="100" t="s">
        <v>155</v>
      </c>
      <c r="C26" s="101" t="s">
        <v>210</v>
      </c>
      <c r="D26" s="476"/>
      <c r="E26" s="224"/>
      <c r="F26" s="224"/>
      <c r="G26" s="225"/>
      <c r="H26" s="225"/>
      <c r="I26" s="225"/>
      <c r="J26" s="225"/>
    </row>
    <row r="27" spans="1:10" s="230" customFormat="1" ht="20.25" customHeight="1">
      <c r="A27" s="99"/>
      <c r="B27" s="100" t="s">
        <v>156</v>
      </c>
      <c r="C27" s="101" t="s">
        <v>91</v>
      </c>
      <c r="D27" s="476"/>
      <c r="E27" s="224"/>
      <c r="F27" s="224"/>
      <c r="G27" s="225"/>
      <c r="H27" s="225"/>
      <c r="I27" s="225"/>
      <c r="J27" s="225"/>
    </row>
    <row r="28" spans="1:10" s="230" customFormat="1" ht="20.25" customHeight="1">
      <c r="A28" s="99"/>
      <c r="B28" s="100" t="s">
        <v>157</v>
      </c>
      <c r="C28" s="101" t="s">
        <v>41</v>
      </c>
      <c r="D28" s="476"/>
      <c r="E28" s="224"/>
      <c r="F28" s="224"/>
      <c r="G28" s="225"/>
      <c r="H28" s="225"/>
      <c r="I28" s="225"/>
      <c r="J28" s="225"/>
    </row>
    <row r="29" spans="1:10" s="230" customFormat="1" ht="32.25" customHeight="1">
      <c r="A29" s="99"/>
      <c r="B29" s="100" t="s">
        <v>158</v>
      </c>
      <c r="C29" s="101" t="s">
        <v>92</v>
      </c>
      <c r="D29" s="476"/>
      <c r="E29" s="224"/>
      <c r="F29" s="224"/>
      <c r="G29" s="225"/>
      <c r="H29" s="225"/>
      <c r="I29" s="225"/>
      <c r="J29" s="225"/>
    </row>
    <row r="30" spans="1:10" s="230" customFormat="1" ht="20.25" customHeight="1">
      <c r="A30" s="99"/>
      <c r="B30" s="100" t="s">
        <v>159</v>
      </c>
      <c r="C30" s="101" t="s">
        <v>212</v>
      </c>
      <c r="D30" s="476"/>
      <c r="E30" s="224"/>
      <c r="F30" s="224"/>
      <c r="G30" s="225"/>
      <c r="H30" s="225"/>
      <c r="I30" s="225"/>
      <c r="J30" s="225"/>
    </row>
    <row r="31" spans="1:10" s="230" customFormat="1" ht="20.25" customHeight="1">
      <c r="A31" s="99"/>
      <c r="B31" s="100" t="s">
        <v>160</v>
      </c>
      <c r="C31" s="101" t="s">
        <v>93</v>
      </c>
      <c r="D31" s="476"/>
      <c r="E31" s="224"/>
      <c r="F31" s="224"/>
      <c r="G31" s="225"/>
      <c r="H31" s="225"/>
      <c r="I31" s="225"/>
      <c r="J31" s="225"/>
    </row>
    <row r="32" spans="1:4" ht="20.25" customHeight="1">
      <c r="A32" s="99"/>
      <c r="B32" s="100" t="s">
        <v>161</v>
      </c>
      <c r="C32" s="101" t="s">
        <v>94</v>
      </c>
      <c r="D32" s="476"/>
    </row>
    <row r="33" spans="1:4" ht="20.25" customHeight="1">
      <c r="A33" s="99"/>
      <c r="B33" s="100" t="s">
        <v>162</v>
      </c>
      <c r="C33" s="101" t="s">
        <v>69</v>
      </c>
      <c r="D33" s="476"/>
    </row>
    <row r="34" spans="1:4" ht="20.25" customHeight="1">
      <c r="A34" s="99"/>
      <c r="B34" s="100" t="s">
        <v>163</v>
      </c>
      <c r="C34" s="101" t="s">
        <v>213</v>
      </c>
      <c r="D34" s="476"/>
    </row>
    <row r="35" spans="1:4" ht="20.25" customHeight="1">
      <c r="A35" s="99"/>
      <c r="B35" s="100" t="s">
        <v>164</v>
      </c>
      <c r="C35" s="101" t="s">
        <v>70</v>
      </c>
      <c r="D35" s="476"/>
    </row>
    <row r="36" spans="1:4" ht="20.25" customHeight="1">
      <c r="A36" s="99"/>
      <c r="B36" s="100" t="s">
        <v>165</v>
      </c>
      <c r="C36" s="101" t="s">
        <v>71</v>
      </c>
      <c r="D36" s="476"/>
    </row>
    <row r="37" spans="1:4" ht="20.25" customHeight="1">
      <c r="A37" s="99"/>
      <c r="B37" s="100" t="s">
        <v>166</v>
      </c>
      <c r="C37" s="101" t="s">
        <v>211</v>
      </c>
      <c r="D37" s="476"/>
    </row>
    <row r="38" spans="1:4" ht="20.25" customHeight="1">
      <c r="A38" s="99"/>
      <c r="B38" s="100" t="s">
        <v>167</v>
      </c>
      <c r="C38" s="101" t="s">
        <v>215</v>
      </c>
      <c r="D38" s="476"/>
    </row>
    <row r="39" spans="1:4" ht="20.25" customHeight="1">
      <c r="A39" s="99"/>
      <c r="B39" s="100" t="s">
        <v>168</v>
      </c>
      <c r="C39" s="101" t="s">
        <v>72</v>
      </c>
      <c r="D39" s="476"/>
    </row>
    <row r="40" spans="1:4" ht="20.25" customHeight="1">
      <c r="A40" s="99"/>
      <c r="B40" s="218" t="s">
        <v>216</v>
      </c>
      <c r="C40" s="101" t="s">
        <v>223</v>
      </c>
      <c r="D40" s="476"/>
    </row>
    <row r="41" spans="1:4" ht="20.25" customHeight="1">
      <c r="A41" s="99"/>
      <c r="B41" s="218" t="s">
        <v>217</v>
      </c>
      <c r="C41" s="101" t="s">
        <v>73</v>
      </c>
      <c r="D41" s="476"/>
    </row>
    <row r="42" spans="1:4" ht="20.25" customHeight="1">
      <c r="A42" s="99"/>
      <c r="B42" s="218" t="s">
        <v>218</v>
      </c>
      <c r="C42" s="101" t="s">
        <v>74</v>
      </c>
      <c r="D42" s="476"/>
    </row>
    <row r="43" spans="1:10" s="230" customFormat="1" ht="20.25" customHeight="1">
      <c r="A43" s="475"/>
      <c r="B43" s="473" t="s">
        <v>219</v>
      </c>
      <c r="C43" s="474" t="s">
        <v>121</v>
      </c>
      <c r="D43" s="477"/>
      <c r="E43" s="224"/>
      <c r="F43" s="224"/>
      <c r="G43" s="225"/>
      <c r="H43" s="225"/>
      <c r="I43" s="225"/>
      <c r="J43" s="225"/>
    </row>
    <row r="44" spans="1:10" s="230" customFormat="1" ht="20.25" customHeight="1">
      <c r="A44" s="99"/>
      <c r="B44" s="218" t="s">
        <v>220</v>
      </c>
      <c r="C44" s="101" t="s">
        <v>197</v>
      </c>
      <c r="D44" s="478">
        <f>SUM(D10:D43)</f>
        <v>0</v>
      </c>
      <c r="E44" s="224"/>
      <c r="F44" s="224"/>
      <c r="G44" s="225"/>
      <c r="H44" s="225"/>
      <c r="I44" s="225"/>
      <c r="J44" s="225"/>
    </row>
    <row r="45" spans="1:4" ht="54.75" customHeight="1">
      <c r="A45" s="566" t="s">
        <v>46</v>
      </c>
      <c r="B45" s="567"/>
      <c r="C45" s="567"/>
      <c r="D45" s="479" t="s">
        <v>124</v>
      </c>
    </row>
    <row r="46" spans="1:4" ht="15.75">
      <c r="A46" s="97" t="s">
        <v>122</v>
      </c>
      <c r="B46" s="98"/>
      <c r="C46" s="118" t="s">
        <v>47</v>
      </c>
      <c r="D46" s="117"/>
    </row>
    <row r="47" spans="1:4" ht="32.25" customHeight="1">
      <c r="A47" s="99"/>
      <c r="B47" s="100" t="s">
        <v>139</v>
      </c>
      <c r="C47" s="101" t="s">
        <v>48</v>
      </c>
      <c r="D47" s="121"/>
    </row>
    <row r="48" spans="1:4" s="225" customFormat="1" ht="32.25" customHeight="1">
      <c r="A48" s="99"/>
      <c r="B48" s="100" t="s">
        <v>140</v>
      </c>
      <c r="C48" s="101" t="s">
        <v>49</v>
      </c>
      <c r="D48" s="121"/>
    </row>
    <row r="49" spans="1:4" s="225" customFormat="1" ht="32.25" customHeight="1">
      <c r="A49" s="99"/>
      <c r="B49" s="100" t="s">
        <v>141</v>
      </c>
      <c r="C49" s="101" t="s">
        <v>50</v>
      </c>
      <c r="D49" s="121"/>
    </row>
    <row r="50" spans="1:4" s="225" customFormat="1" ht="32.25" customHeight="1">
      <c r="A50" s="99"/>
      <c r="B50" s="100" t="s">
        <v>142</v>
      </c>
      <c r="C50" s="101" t="s">
        <v>51</v>
      </c>
      <c r="D50" s="121"/>
    </row>
    <row r="51" spans="1:4" s="225" customFormat="1" ht="32.25" customHeight="1">
      <c r="A51" s="99"/>
      <c r="B51" s="100" t="s">
        <v>143</v>
      </c>
      <c r="C51" s="101" t="s">
        <v>52</v>
      </c>
      <c r="D51" s="121"/>
    </row>
    <row r="52" spans="1:4" s="225" customFormat="1" ht="32.25" customHeight="1">
      <c r="A52" s="99"/>
      <c r="B52" s="100" t="s">
        <v>144</v>
      </c>
      <c r="C52" s="101" t="s">
        <v>53</v>
      </c>
      <c r="D52" s="121"/>
    </row>
    <row r="53" ht="15">
      <c r="C53" s="224"/>
    </row>
    <row r="54" ht="15">
      <c r="C54" s="231"/>
    </row>
    <row r="55" ht="15">
      <c r="C55" s="231"/>
    </row>
    <row r="56" ht="15">
      <c r="C56" s="231"/>
    </row>
    <row r="57" ht="15">
      <c r="C57" s="231"/>
    </row>
    <row r="58" ht="15">
      <c r="C58" s="231"/>
    </row>
    <row r="59" ht="15">
      <c r="C59" s="231"/>
    </row>
    <row r="60" ht="15">
      <c r="C60" s="231"/>
    </row>
    <row r="61" ht="15">
      <c r="C61" s="224"/>
    </row>
    <row r="62" ht="15">
      <c r="C62" s="224"/>
    </row>
    <row r="63" ht="15">
      <c r="C63" s="224"/>
    </row>
    <row r="64" ht="15">
      <c r="C64" s="224"/>
    </row>
    <row r="65" ht="15">
      <c r="C65" s="224"/>
    </row>
    <row r="66" ht="15">
      <c r="C66" s="224"/>
    </row>
    <row r="67" ht="15">
      <c r="C67" s="224"/>
    </row>
    <row r="68" ht="15">
      <c r="C68" s="224"/>
    </row>
    <row r="69" ht="15">
      <c r="C69" s="224"/>
    </row>
    <row r="70" ht="15">
      <c r="C70" s="224"/>
    </row>
    <row r="71" ht="15">
      <c r="C71" s="224"/>
    </row>
    <row r="72" ht="15">
      <c r="C72" s="224"/>
    </row>
    <row r="73" ht="15">
      <c r="C73" s="225"/>
    </row>
    <row r="74" ht="15">
      <c r="C74" s="225"/>
    </row>
    <row r="75" ht="15">
      <c r="C75" s="225"/>
    </row>
    <row r="76" ht="15">
      <c r="C76" s="225"/>
    </row>
    <row r="77" ht="15">
      <c r="C77" s="225"/>
    </row>
    <row r="78" ht="15">
      <c r="C78" s="225"/>
    </row>
  </sheetData>
  <sheetProtection password="C425" sheet="1" objects="1" scenarios="1"/>
  <mergeCells count="5">
    <mergeCell ref="A1:D1"/>
    <mergeCell ref="A8:C8"/>
    <mergeCell ref="A45:C45"/>
    <mergeCell ref="B9:C9"/>
    <mergeCell ref="A5:D5"/>
  </mergeCells>
  <dataValidations count="1">
    <dataValidation type="list" allowBlank="1" showInputMessage="1" showErrorMessage="1" sqref="D47:D52">
      <formula1>"Yes,No"</formula1>
    </dataValidation>
  </dataValidations>
  <printOptions horizontalCentered="1" verticalCentered="1"/>
  <pageMargins left="0.25" right="0.25" top="0.5" bottom="0.42" header="0.14" footer="0.22"/>
  <pageSetup fitToHeight="4" horizontalDpi="600" verticalDpi="600" orientation="landscape" scale="90" r:id="rId1"/>
  <headerFooter alignWithMargins="0">
    <oddFooter>&amp;L&amp;8&amp;F &amp;A &amp;D&amp;C&amp;P</oddFooter>
  </headerFooter>
  <rowBreaks count="1" manualBreakCount="1">
    <brk id="44" max="3" man="1"/>
  </rowBreaks>
</worksheet>
</file>

<file path=xl/worksheets/sheet12.xml><?xml version="1.0" encoding="utf-8"?>
<worksheet xmlns="http://schemas.openxmlformats.org/spreadsheetml/2006/main" xmlns:r="http://schemas.openxmlformats.org/officeDocument/2006/relationships">
  <sheetPr>
    <pageSetUpPr fitToPage="1"/>
  </sheetPr>
  <dimension ref="A1:AB35"/>
  <sheetViews>
    <sheetView zoomScale="75" zoomScaleNormal="75" zoomScaleSheetLayoutView="75" workbookViewId="0" topLeftCell="A1">
      <selection activeCell="A1" sqref="A1:C1"/>
    </sheetView>
  </sheetViews>
  <sheetFormatPr defaultColWidth="9.140625" defaultRowHeight="12.75"/>
  <cols>
    <col min="1" max="1" width="4.8515625" style="13" customWidth="1"/>
    <col min="2" max="2" width="89.57421875" style="24" customWidth="1"/>
    <col min="3" max="3" width="25.8515625" style="25" customWidth="1"/>
    <col min="4" max="4" width="8.00390625" style="10" customWidth="1"/>
    <col min="5" max="25" width="8.00390625" style="12" customWidth="1"/>
    <col min="26" max="16384" width="8.00390625" style="13" customWidth="1"/>
  </cols>
  <sheetData>
    <row r="1" spans="1:25" s="16" customFormat="1" ht="46.5" customHeight="1">
      <c r="A1" s="543" t="s">
        <v>115</v>
      </c>
      <c r="B1" s="543"/>
      <c r="C1" s="543"/>
      <c r="D1" s="77"/>
      <c r="E1" s="15"/>
      <c r="F1" s="15"/>
      <c r="G1" s="15"/>
      <c r="H1" s="15"/>
      <c r="I1" s="15"/>
      <c r="J1" s="15"/>
      <c r="K1" s="15"/>
      <c r="L1" s="15"/>
      <c r="M1" s="15"/>
      <c r="N1" s="15"/>
      <c r="O1" s="15"/>
      <c r="P1" s="15"/>
      <c r="Q1" s="15"/>
      <c r="R1" s="15"/>
      <c r="S1" s="15"/>
      <c r="T1" s="15"/>
      <c r="U1" s="15"/>
      <c r="V1" s="15"/>
      <c r="W1" s="15"/>
      <c r="X1" s="15"/>
      <c r="Y1" s="15"/>
    </row>
    <row r="2" spans="1:25" s="16" customFormat="1" ht="23.25" customHeight="1">
      <c r="A2" s="86" t="s">
        <v>22</v>
      </c>
      <c r="B2" s="45"/>
      <c r="C2" s="26"/>
      <c r="D2" s="77"/>
      <c r="E2" s="15"/>
      <c r="F2" s="15"/>
      <c r="G2" s="15"/>
      <c r="H2" s="15"/>
      <c r="I2" s="15"/>
      <c r="J2" s="15"/>
      <c r="K2" s="15"/>
      <c r="L2" s="15"/>
      <c r="M2" s="15"/>
      <c r="N2" s="15"/>
      <c r="O2" s="15"/>
      <c r="P2" s="15"/>
      <c r="Q2" s="15"/>
      <c r="R2" s="15"/>
      <c r="S2" s="15"/>
      <c r="T2" s="15"/>
      <c r="U2" s="15"/>
      <c r="V2" s="15"/>
      <c r="W2" s="15"/>
      <c r="X2" s="15"/>
      <c r="Y2" s="15"/>
    </row>
    <row r="3" spans="1:25" s="16" customFormat="1" ht="23.25" customHeight="1">
      <c r="A3" s="86" t="s">
        <v>272</v>
      </c>
      <c r="B3" s="45"/>
      <c r="C3" s="26"/>
      <c r="D3" s="77"/>
      <c r="E3" s="15"/>
      <c r="F3" s="15"/>
      <c r="G3" s="15"/>
      <c r="H3" s="15"/>
      <c r="I3" s="15"/>
      <c r="J3" s="15"/>
      <c r="K3" s="15"/>
      <c r="L3" s="15"/>
      <c r="M3" s="15"/>
      <c r="N3" s="15"/>
      <c r="O3" s="15"/>
      <c r="P3" s="15"/>
      <c r="Q3" s="15"/>
      <c r="R3" s="15"/>
      <c r="S3" s="15"/>
      <c r="T3" s="15"/>
      <c r="U3" s="15"/>
      <c r="V3" s="15"/>
      <c r="W3" s="15"/>
      <c r="X3" s="15"/>
      <c r="Y3" s="15"/>
    </row>
    <row r="4" spans="1:25" s="16" customFormat="1" ht="23.25">
      <c r="A4" s="47" t="s">
        <v>123</v>
      </c>
      <c r="B4" s="45"/>
      <c r="C4" s="26"/>
      <c r="D4" s="77"/>
      <c r="E4" s="15"/>
      <c r="F4" s="15"/>
      <c r="G4" s="15"/>
      <c r="H4" s="15"/>
      <c r="I4" s="15"/>
      <c r="J4" s="15"/>
      <c r="K4" s="15"/>
      <c r="L4" s="15"/>
      <c r="M4" s="15"/>
      <c r="N4" s="15"/>
      <c r="O4" s="15"/>
      <c r="P4" s="15"/>
      <c r="Q4" s="15"/>
      <c r="R4" s="15"/>
      <c r="S4" s="15"/>
      <c r="T4" s="15"/>
      <c r="U4" s="15"/>
      <c r="V4" s="15"/>
      <c r="W4" s="15"/>
      <c r="X4" s="15"/>
      <c r="Y4" s="15"/>
    </row>
    <row r="5" spans="1:4" ht="14.25" customHeight="1">
      <c r="A5" s="49"/>
      <c r="B5" s="50"/>
      <c r="C5" s="51"/>
      <c r="D5" s="49"/>
    </row>
    <row r="6" spans="1:3" ht="12.75">
      <c r="A6" s="104"/>
      <c r="B6" s="105"/>
      <c r="C6" s="106" t="s">
        <v>54</v>
      </c>
    </row>
    <row r="7" spans="1:3" ht="21.75" customHeight="1">
      <c r="A7" s="570" t="s">
        <v>55</v>
      </c>
      <c r="B7" s="571"/>
      <c r="C7" s="107" t="s">
        <v>56</v>
      </c>
    </row>
    <row r="8" spans="1:3" ht="12.75">
      <c r="A8" s="18"/>
      <c r="B8" s="73"/>
      <c r="C8" s="19"/>
    </row>
    <row r="9" spans="1:3" ht="33" customHeight="1">
      <c r="A9" s="122" t="s">
        <v>248</v>
      </c>
      <c r="B9" s="123" t="s">
        <v>114</v>
      </c>
      <c r="C9" s="505"/>
    </row>
    <row r="10" spans="1:3" ht="32.25" customHeight="1">
      <c r="A10" s="122" t="s">
        <v>249</v>
      </c>
      <c r="B10" s="123" t="s">
        <v>42</v>
      </c>
      <c r="C10" s="505"/>
    </row>
    <row r="11" spans="1:3" ht="32.25" customHeight="1">
      <c r="A11" s="122" t="s">
        <v>250</v>
      </c>
      <c r="B11" s="504" t="s">
        <v>253</v>
      </c>
      <c r="C11" s="505"/>
    </row>
    <row r="12" spans="1:3" ht="78.75" customHeight="1">
      <c r="A12" s="124" t="s">
        <v>251</v>
      </c>
      <c r="B12" s="125" t="s">
        <v>113</v>
      </c>
      <c r="C12" s="505"/>
    </row>
    <row r="13" spans="1:3" ht="21.75" customHeight="1">
      <c r="A13" s="124" t="s">
        <v>252</v>
      </c>
      <c r="B13" s="125" t="s">
        <v>230</v>
      </c>
      <c r="C13" s="505"/>
    </row>
    <row r="14" spans="1:3" ht="48.75" customHeight="1">
      <c r="A14" s="124" t="s">
        <v>13</v>
      </c>
      <c r="B14" s="125" t="s">
        <v>11</v>
      </c>
      <c r="C14" s="505"/>
    </row>
    <row r="15" spans="1:3" ht="65.25" customHeight="1">
      <c r="A15" s="124" t="s">
        <v>14</v>
      </c>
      <c r="B15" s="125" t="s">
        <v>12</v>
      </c>
      <c r="C15" s="505"/>
    </row>
    <row r="16" spans="1:3" ht="79.5" customHeight="1">
      <c r="A16" s="124" t="s">
        <v>15</v>
      </c>
      <c r="B16" s="125" t="s">
        <v>273</v>
      </c>
      <c r="C16" s="505"/>
    </row>
    <row r="17" spans="1:3" ht="21.75" customHeight="1">
      <c r="A17" s="519"/>
      <c r="B17" s="519"/>
      <c r="C17" s="520"/>
    </row>
    <row r="18" spans="1:3" ht="12.75">
      <c r="A18" s="10"/>
      <c r="B18" s="50"/>
      <c r="C18" s="51"/>
    </row>
    <row r="19" spans="1:3" ht="13.5" thickBot="1">
      <c r="A19" s="108" t="s">
        <v>57</v>
      </c>
      <c r="B19" s="109"/>
      <c r="C19" s="110"/>
    </row>
    <row r="20" spans="1:3" ht="12.75">
      <c r="A20" s="111"/>
      <c r="B20" s="112"/>
      <c r="C20" s="113"/>
    </row>
    <row r="21" spans="1:3" ht="13.5" thickBot="1">
      <c r="A21" s="108" t="s">
        <v>58</v>
      </c>
      <c r="B21" s="109"/>
      <c r="C21" s="110"/>
    </row>
    <row r="22" spans="1:3" ht="12.75">
      <c r="A22" s="111"/>
      <c r="B22" s="112"/>
      <c r="C22" s="113" t="s">
        <v>59</v>
      </c>
    </row>
    <row r="23" spans="1:3" ht="13.5" thickBot="1">
      <c r="A23" s="108" t="s">
        <v>60</v>
      </c>
      <c r="B23" s="109"/>
      <c r="C23" s="110"/>
    </row>
    <row r="24" spans="1:3" ht="12.75">
      <c r="A24" s="20"/>
      <c r="B24" s="21"/>
      <c r="C24" s="113" t="s">
        <v>59</v>
      </c>
    </row>
    <row r="25" spans="1:3" ht="12.75">
      <c r="A25" s="10"/>
      <c r="B25" s="17"/>
      <c r="C25" s="11"/>
    </row>
    <row r="26" spans="1:3" ht="12.75">
      <c r="A26" s="10"/>
      <c r="B26" s="17"/>
      <c r="C26" s="11"/>
    </row>
    <row r="27" spans="1:3" ht="12.75">
      <c r="A27" s="10"/>
      <c r="B27" s="17"/>
      <c r="C27" s="11"/>
    </row>
    <row r="28" spans="2:3" s="12" customFormat="1" ht="12.75">
      <c r="B28" s="22"/>
      <c r="C28" s="23"/>
    </row>
    <row r="29" spans="2:28" s="12" customFormat="1" ht="12.75">
      <c r="B29" s="22"/>
      <c r="C29" s="23"/>
      <c r="AB29" s="72"/>
    </row>
    <row r="30" spans="2:3" s="12" customFormat="1" ht="12.75">
      <c r="B30" s="22"/>
      <c r="C30" s="23"/>
    </row>
    <row r="31" spans="2:3" s="12" customFormat="1" ht="12.75">
      <c r="B31" s="22"/>
      <c r="C31" s="23"/>
    </row>
    <row r="32" spans="2:3" s="12" customFormat="1" ht="12.75">
      <c r="B32" s="22"/>
      <c r="C32" s="23"/>
    </row>
    <row r="33" spans="2:3" s="12" customFormat="1" ht="12.75">
      <c r="B33" s="22"/>
      <c r="C33" s="23"/>
    </row>
    <row r="34" spans="2:3" s="12" customFormat="1" ht="12.75">
      <c r="B34" s="22"/>
      <c r="C34" s="23"/>
    </row>
    <row r="35" spans="2:3" s="12" customFormat="1" ht="12.75">
      <c r="B35" s="22"/>
      <c r="C35" s="23"/>
    </row>
  </sheetData>
  <sheetProtection password="C425" sheet="1" objects="1" scenarios="1"/>
  <mergeCells count="2">
    <mergeCell ref="A1:C1"/>
    <mergeCell ref="A7:B7"/>
  </mergeCells>
  <dataValidations count="2">
    <dataValidation type="list" allowBlank="1" showInputMessage="1" showErrorMessage="1" sqref="AB29">
      <formula1>mmm</formula1>
    </dataValidation>
    <dataValidation type="list" allowBlank="1" showInputMessage="1" showErrorMessage="1" sqref="C9:C17">
      <formula1>"Yes,No"</formula1>
    </dataValidation>
  </dataValidations>
  <printOptions horizontalCentered="1"/>
  <pageMargins left="0.34" right="0.25" top="0.51" bottom="0.58" header="0.32" footer="0.28"/>
  <pageSetup fitToHeight="1" fitToWidth="1" horizontalDpi="600" verticalDpi="600" orientation="landscape" r:id="rId1"/>
  <headerFooter alignWithMargins="0">
    <oddFooter>&amp;L&amp;8&amp;F &amp;A &amp;D&amp;C&amp;P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176"/>
  <sheetViews>
    <sheetView view="pageBreakPreview" zoomScale="75" zoomScaleSheetLayoutView="75" workbookViewId="0" topLeftCell="A1">
      <selection activeCell="A1" sqref="A1:B1"/>
    </sheetView>
  </sheetViews>
  <sheetFormatPr defaultColWidth="9.140625" defaultRowHeight="12.75"/>
  <cols>
    <col min="1" max="1" width="16.00390625" style="0" customWidth="1"/>
    <col min="2" max="2" width="86.421875" style="0" customWidth="1"/>
    <col min="3" max="3" width="3.28125" style="3" customWidth="1"/>
    <col min="4" max="5" width="9.140625" style="3" customWidth="1"/>
    <col min="6" max="8" width="9.140625" style="4" customWidth="1"/>
  </cols>
  <sheetData>
    <row r="1" spans="1:3" s="16" customFormat="1" ht="62.25" customHeight="1">
      <c r="A1" s="573" t="s">
        <v>115</v>
      </c>
      <c r="B1" s="573"/>
      <c r="C1" s="74"/>
    </row>
    <row r="2" spans="1:3" s="16" customFormat="1" ht="22.5" customHeight="1">
      <c r="A2" s="86" t="s">
        <v>22</v>
      </c>
      <c r="B2" s="45"/>
      <c r="C2" s="52"/>
    </row>
    <row r="3" spans="1:3" s="16" customFormat="1" ht="22.5" customHeight="1">
      <c r="A3" s="86" t="s">
        <v>272</v>
      </c>
      <c r="B3" s="45"/>
      <c r="C3" s="52"/>
    </row>
    <row r="4" spans="1:3" s="16" customFormat="1" ht="23.25">
      <c r="A4" s="47" t="s">
        <v>125</v>
      </c>
      <c r="B4" s="45"/>
      <c r="C4" s="52"/>
    </row>
    <row r="5" spans="1:8" s="89" customFormat="1" ht="27" customHeight="1">
      <c r="A5" s="572" t="s">
        <v>61</v>
      </c>
      <c r="B5" s="572"/>
      <c r="C5" s="87"/>
      <c r="D5" s="88"/>
      <c r="E5" s="26"/>
      <c r="F5" s="14"/>
      <c r="G5" s="44"/>
      <c r="H5" s="14"/>
    </row>
    <row r="6" spans="1:8" s="89" customFormat="1" ht="22.5" customHeight="1">
      <c r="A6" s="572" t="s">
        <v>62</v>
      </c>
      <c r="B6" s="572"/>
      <c r="C6" s="87"/>
      <c r="D6" s="90"/>
      <c r="E6" s="90"/>
      <c r="F6" s="91"/>
      <c r="G6" s="91"/>
      <c r="H6" s="91"/>
    </row>
    <row r="7" spans="1:13" s="89" customFormat="1" ht="27.75" customHeight="1">
      <c r="A7" s="572" t="s">
        <v>63</v>
      </c>
      <c r="B7" s="572"/>
      <c r="C7" s="87"/>
      <c r="D7" s="90"/>
      <c r="E7" s="90"/>
      <c r="F7" s="91"/>
      <c r="G7" s="91"/>
      <c r="H7" s="92"/>
      <c r="I7" s="9"/>
      <c r="J7" s="9"/>
      <c r="K7" s="9"/>
      <c r="L7" s="9"/>
      <c r="M7" s="9"/>
    </row>
    <row r="8" spans="1:8" s="89" customFormat="1" ht="20.25" customHeight="1">
      <c r="A8" s="93" t="s">
        <v>64</v>
      </c>
      <c r="B8" s="94"/>
      <c r="C8" s="87"/>
      <c r="D8" s="90"/>
      <c r="E8" s="90"/>
      <c r="F8" s="91"/>
      <c r="G8" s="91"/>
      <c r="H8" s="91"/>
    </row>
    <row r="9" spans="1:8" ht="12" customHeight="1">
      <c r="A9" s="29"/>
      <c r="B9" s="29"/>
      <c r="C9" s="27"/>
      <c r="D9" s="27"/>
      <c r="E9" s="27"/>
      <c r="F9" s="28"/>
      <c r="G9" s="28"/>
      <c r="H9" s="28"/>
    </row>
    <row r="10" spans="1:8" ht="30.75" customHeight="1">
      <c r="A10" s="114" t="s">
        <v>65</v>
      </c>
      <c r="B10" s="115" t="s">
        <v>66</v>
      </c>
      <c r="C10" s="27"/>
      <c r="D10" s="27"/>
      <c r="E10" s="27"/>
      <c r="F10" s="28"/>
      <c r="G10" s="28"/>
      <c r="H10" s="28"/>
    </row>
    <row r="11" spans="1:8" ht="15.75">
      <c r="A11" s="138"/>
      <c r="B11" s="138"/>
      <c r="C11" s="27"/>
      <c r="D11" s="27"/>
      <c r="E11" s="27"/>
      <c r="F11" s="28"/>
      <c r="G11" s="28"/>
      <c r="H11" s="28"/>
    </row>
    <row r="12" spans="1:8" ht="15.75">
      <c r="A12" s="138"/>
      <c r="B12" s="138"/>
      <c r="C12" s="27"/>
      <c r="D12" s="27"/>
      <c r="E12" s="27"/>
      <c r="F12" s="28"/>
      <c r="G12" s="28"/>
      <c r="H12" s="28"/>
    </row>
    <row r="13" spans="1:8" ht="15.75">
      <c r="A13" s="138"/>
      <c r="B13" s="138"/>
      <c r="C13" s="27"/>
      <c r="D13" s="27"/>
      <c r="E13" s="27"/>
      <c r="F13" s="28"/>
      <c r="G13" s="28"/>
      <c r="H13" s="28"/>
    </row>
    <row r="14" spans="1:8" ht="15.75">
      <c r="A14" s="138"/>
      <c r="B14" s="138"/>
      <c r="C14" s="27"/>
      <c r="D14" s="27"/>
      <c r="E14" s="27"/>
      <c r="F14" s="28"/>
      <c r="G14" s="28"/>
      <c r="H14" s="28"/>
    </row>
    <row r="15" spans="1:8" ht="15.75">
      <c r="A15" s="138"/>
      <c r="B15" s="138"/>
      <c r="C15" s="27"/>
      <c r="D15" s="27"/>
      <c r="E15" s="27"/>
      <c r="F15" s="28"/>
      <c r="G15" s="28"/>
      <c r="H15" s="28"/>
    </row>
    <row r="16" spans="1:8" ht="15.75">
      <c r="A16" s="138"/>
      <c r="B16" s="138"/>
      <c r="C16" s="27"/>
      <c r="D16" s="27"/>
      <c r="E16" s="27"/>
      <c r="F16" s="28"/>
      <c r="G16" s="28"/>
      <c r="H16" s="28"/>
    </row>
    <row r="17" spans="1:8" ht="15.75">
      <c r="A17" s="138"/>
      <c r="B17" s="138"/>
      <c r="C17" s="27"/>
      <c r="D17" s="27"/>
      <c r="E17" s="27"/>
      <c r="F17" s="28"/>
      <c r="G17" s="28"/>
      <c r="H17" s="28"/>
    </row>
    <row r="18" spans="1:8" ht="15.75">
      <c r="A18" s="138"/>
      <c r="B18" s="138"/>
      <c r="C18" s="27"/>
      <c r="D18" s="27"/>
      <c r="E18" s="27"/>
      <c r="F18" s="28"/>
      <c r="G18" s="28"/>
      <c r="H18" s="28"/>
    </row>
    <row r="19" spans="1:8" ht="15.75">
      <c r="A19" s="138"/>
      <c r="B19" s="138"/>
      <c r="C19" s="27"/>
      <c r="D19" s="27"/>
      <c r="E19" s="27"/>
      <c r="F19" s="28"/>
      <c r="G19" s="28"/>
      <c r="H19" s="28"/>
    </row>
    <row r="20" spans="1:8" ht="15.75">
      <c r="A20" s="138"/>
      <c r="B20" s="138"/>
      <c r="C20" s="27"/>
      <c r="D20" s="27"/>
      <c r="E20" s="27"/>
      <c r="F20" s="28"/>
      <c r="G20" s="28"/>
      <c r="H20" s="28"/>
    </row>
    <row r="21" spans="1:2" ht="15.75">
      <c r="A21" s="138"/>
      <c r="B21" s="138"/>
    </row>
    <row r="22" spans="1:2" ht="15.75">
      <c r="A22" s="138"/>
      <c r="B22" s="138"/>
    </row>
    <row r="23" spans="1:2" ht="15.75">
      <c r="A23" s="138"/>
      <c r="B23" s="138"/>
    </row>
    <row r="24" spans="1:2" ht="15.75">
      <c r="A24" s="138"/>
      <c r="B24" s="138"/>
    </row>
    <row r="25" spans="1:2" ht="15.75">
      <c r="A25" s="138"/>
      <c r="B25" s="138"/>
    </row>
    <row r="26" spans="1:2" ht="15.75">
      <c r="A26" s="138"/>
      <c r="B26" s="138"/>
    </row>
    <row r="27" spans="1:2" ht="15.75">
      <c r="A27" s="138"/>
      <c r="B27" s="138"/>
    </row>
    <row r="28" spans="1:2" ht="15.75">
      <c r="A28" s="138"/>
      <c r="B28" s="138"/>
    </row>
    <row r="29" spans="1:2" ht="15.75">
      <c r="A29" s="138"/>
      <c r="B29" s="138"/>
    </row>
    <row r="30" spans="1:2" ht="15.75">
      <c r="A30" s="138"/>
      <c r="B30" s="138"/>
    </row>
    <row r="31" spans="1:2" ht="15.75">
      <c r="A31" s="138"/>
      <c r="B31" s="138"/>
    </row>
    <row r="32" spans="1:2" ht="15.75">
      <c r="A32" s="138"/>
      <c r="B32" s="138"/>
    </row>
    <row r="33" spans="1:10" ht="15.75">
      <c r="A33" s="138"/>
      <c r="B33" s="138"/>
      <c r="H33" s="30"/>
      <c r="I33" s="31"/>
      <c r="J33" s="31"/>
    </row>
    <row r="34" spans="1:2" ht="15.75">
      <c r="A34" s="138"/>
      <c r="B34" s="138"/>
    </row>
    <row r="35" spans="1:2" ht="15.75">
      <c r="A35" s="138"/>
      <c r="B35" s="138"/>
    </row>
    <row r="36" spans="1:2" ht="15.75">
      <c r="A36" s="138"/>
      <c r="B36" s="138"/>
    </row>
    <row r="37" spans="1:2" ht="15.75">
      <c r="A37" s="138"/>
      <c r="B37" s="138"/>
    </row>
    <row r="38" spans="1:2" ht="15.75">
      <c r="A38" s="138"/>
      <c r="B38" s="138"/>
    </row>
    <row r="39" spans="1:2" ht="15.75">
      <c r="A39" s="138"/>
      <c r="B39" s="138"/>
    </row>
    <row r="40" spans="1:2" ht="15.75">
      <c r="A40" s="138"/>
      <c r="B40" s="138"/>
    </row>
    <row r="41" spans="1:2" ht="15.75">
      <c r="A41" s="138"/>
      <c r="B41" s="138"/>
    </row>
    <row r="42" spans="1:2" ht="15.75">
      <c r="A42" s="138"/>
      <c r="B42" s="138"/>
    </row>
    <row r="43" spans="1:2" ht="15.75">
      <c r="A43" s="138"/>
      <c r="B43" s="138"/>
    </row>
    <row r="44" spans="1:2" ht="15.75">
      <c r="A44" s="138"/>
      <c r="B44" s="138"/>
    </row>
    <row r="45" spans="1:2" ht="15.75">
      <c r="A45" s="138"/>
      <c r="B45" s="138"/>
    </row>
    <row r="46" spans="1:2" ht="15.75">
      <c r="A46" s="138"/>
      <c r="B46" s="138"/>
    </row>
    <row r="47" spans="1:2" ht="15.75">
      <c r="A47" s="138"/>
      <c r="B47" s="138"/>
    </row>
    <row r="48" spans="1:2" ht="15.75">
      <c r="A48" s="138"/>
      <c r="B48" s="138"/>
    </row>
    <row r="49" spans="1:2" ht="15.75">
      <c r="A49" s="138"/>
      <c r="B49" s="138"/>
    </row>
    <row r="50" spans="1:2" ht="15.75">
      <c r="A50" s="138"/>
      <c r="B50" s="138"/>
    </row>
    <row r="51" spans="1:2" ht="15.75">
      <c r="A51" s="138"/>
      <c r="B51" s="138"/>
    </row>
    <row r="52" spans="1:2" ht="15.75">
      <c r="A52" s="138"/>
      <c r="B52" s="138"/>
    </row>
    <row r="53" spans="1:2" ht="15.75">
      <c r="A53" s="138"/>
      <c r="B53" s="138"/>
    </row>
    <row r="54" spans="1:2" ht="15">
      <c r="A54" s="141"/>
      <c r="B54" s="141"/>
    </row>
    <row r="55" spans="1:2" ht="15">
      <c r="A55" s="141"/>
      <c r="B55" s="141"/>
    </row>
    <row r="56" spans="1:2" ht="15">
      <c r="A56" s="141"/>
      <c r="B56" s="141"/>
    </row>
    <row r="57" spans="1:2" ht="15">
      <c r="A57" s="141"/>
      <c r="B57" s="141"/>
    </row>
    <row r="58" spans="1:5" ht="15">
      <c r="A58" s="141"/>
      <c r="B58" s="141"/>
      <c r="C58" s="4"/>
      <c r="D58" s="4"/>
      <c r="E58" s="4"/>
    </row>
    <row r="59" spans="1:5" ht="15">
      <c r="A59" s="141"/>
      <c r="B59" s="141"/>
      <c r="C59" s="4"/>
      <c r="D59" s="4"/>
      <c r="E59" s="4"/>
    </row>
    <row r="60" spans="1:5" ht="15">
      <c r="A60" s="141"/>
      <c r="B60" s="141"/>
      <c r="C60" s="4"/>
      <c r="D60" s="4"/>
      <c r="E60" s="4"/>
    </row>
    <row r="61" spans="1:5" ht="15">
      <c r="A61" s="141"/>
      <c r="B61" s="141"/>
      <c r="C61" s="4"/>
      <c r="D61" s="4"/>
      <c r="E61" s="4"/>
    </row>
    <row r="62" spans="1:5" ht="15">
      <c r="A62" s="141"/>
      <c r="B62" s="141"/>
      <c r="C62" s="4"/>
      <c r="D62" s="4"/>
      <c r="E62" s="4"/>
    </row>
    <row r="63" spans="1:5" ht="15">
      <c r="A63" s="141"/>
      <c r="B63" s="141"/>
      <c r="C63" s="4"/>
      <c r="D63" s="4"/>
      <c r="E63" s="4"/>
    </row>
    <row r="64" spans="1:5" ht="15">
      <c r="A64" s="141"/>
      <c r="B64" s="141"/>
      <c r="C64" s="4"/>
      <c r="D64" s="4"/>
      <c r="E64" s="4"/>
    </row>
    <row r="65" spans="1:2" ht="15">
      <c r="A65" s="141"/>
      <c r="B65" s="141"/>
    </row>
    <row r="66" spans="1:2" ht="15">
      <c r="A66" s="141"/>
      <c r="B66" s="141"/>
    </row>
    <row r="67" spans="1:2" ht="15">
      <c r="A67" s="141"/>
      <c r="B67" s="141"/>
    </row>
    <row r="68" spans="1:2" ht="12.75">
      <c r="A68" s="142"/>
      <c r="B68" s="142"/>
    </row>
    <row r="69" spans="1:2" ht="12.75">
      <c r="A69" s="142"/>
      <c r="B69" s="142"/>
    </row>
    <row r="103" ht="12.75">
      <c r="H103" s="32" t="s">
        <v>68</v>
      </c>
    </row>
    <row r="176" ht="16.5" customHeight="1">
      <c r="H176" s="33" t="s">
        <v>67</v>
      </c>
    </row>
  </sheetData>
  <sheetProtection password="C425" sheet="1" objects="1" scenarios="1"/>
  <mergeCells count="4">
    <mergeCell ref="A6:B6"/>
    <mergeCell ref="A5:B5"/>
    <mergeCell ref="A7:B7"/>
    <mergeCell ref="A1:B1"/>
  </mergeCells>
  <printOptions horizontalCentered="1"/>
  <pageMargins left="0.28" right="0.21" top="0.41" bottom="0.58" header="0.5" footer="0.26"/>
  <pageSetup fitToHeight="3" fitToWidth="1" horizontalDpi="600" verticalDpi="600" orientation="landscape" r:id="rId1"/>
  <headerFooter alignWithMargins="0">
    <oddFooter>&amp;L&amp;8&amp;F&amp;A &amp;D&amp;C&amp;P</oddFooter>
  </headerFooter>
</worksheet>
</file>

<file path=xl/worksheets/sheet14.xml><?xml version="1.0" encoding="utf-8"?>
<worksheet xmlns="http://schemas.openxmlformats.org/spreadsheetml/2006/main" xmlns:r="http://schemas.openxmlformats.org/officeDocument/2006/relationships">
  <dimension ref="A1:E101"/>
  <sheetViews>
    <sheetView view="pageBreakPreview" zoomScale="60" zoomScaleNormal="75" workbookViewId="0" topLeftCell="A1">
      <selection activeCell="A1" sqref="A1:E1"/>
    </sheetView>
  </sheetViews>
  <sheetFormatPr defaultColWidth="9.140625" defaultRowHeight="12.75"/>
  <cols>
    <col min="1" max="2" width="35.7109375" style="1" customWidth="1"/>
    <col min="3" max="3" width="30.7109375" style="220" customWidth="1"/>
    <col min="4" max="5" width="30.7109375" style="222" customWidth="1"/>
    <col min="6" max="16384" width="9.140625" style="1" customWidth="1"/>
  </cols>
  <sheetData>
    <row r="1" spans="1:5" s="16" customFormat="1" ht="40.5" customHeight="1">
      <c r="A1" s="573" t="s">
        <v>115</v>
      </c>
      <c r="B1" s="573"/>
      <c r="C1" s="573"/>
      <c r="D1" s="573"/>
      <c r="E1" s="573"/>
    </row>
    <row r="2" spans="1:5" s="16" customFormat="1" ht="25.5" customHeight="1">
      <c r="A2" s="86" t="s">
        <v>22</v>
      </c>
      <c r="B2" s="45"/>
      <c r="C2" s="52"/>
      <c r="E2" s="77"/>
    </row>
    <row r="3" spans="1:5" s="16" customFormat="1" ht="25.5" customHeight="1">
      <c r="A3" s="86" t="s">
        <v>272</v>
      </c>
      <c r="B3" s="45"/>
      <c r="C3" s="52"/>
      <c r="E3" s="77"/>
    </row>
    <row r="4" spans="1:5" s="16" customFormat="1" ht="23.25" customHeight="1">
      <c r="A4" s="574" t="s">
        <v>257</v>
      </c>
      <c r="B4" s="574"/>
      <c r="C4" s="574"/>
      <c r="D4" s="574"/>
      <c r="E4" s="77"/>
    </row>
    <row r="5" spans="1:5" s="16" customFormat="1" ht="24.75" customHeight="1">
      <c r="A5" s="574" t="s">
        <v>43</v>
      </c>
      <c r="B5" s="574"/>
      <c r="C5" s="574"/>
      <c r="D5" s="574"/>
      <c r="E5" s="574"/>
    </row>
    <row r="6" spans="1:4" s="16" customFormat="1" ht="15.75" customHeight="1">
      <c r="A6" s="57"/>
      <c r="B6" s="57"/>
      <c r="C6" s="57"/>
      <c r="D6" s="57"/>
    </row>
    <row r="7" spans="1:5" ht="33.75" customHeight="1">
      <c r="A7" s="116" t="s">
        <v>95</v>
      </c>
      <c r="B7" s="116" t="s">
        <v>96</v>
      </c>
      <c r="C7" s="116" t="s">
        <v>97</v>
      </c>
      <c r="D7" s="116" t="s">
        <v>207</v>
      </c>
      <c r="E7" s="116" t="s">
        <v>98</v>
      </c>
    </row>
    <row r="8" spans="1:5" ht="15.75">
      <c r="A8" s="139"/>
      <c r="B8" s="139"/>
      <c r="C8" s="219"/>
      <c r="D8" s="221"/>
      <c r="E8" s="221"/>
    </row>
    <row r="9" spans="1:5" ht="15.75">
      <c r="A9" s="139"/>
      <c r="B9" s="139"/>
      <c r="C9" s="219"/>
      <c r="D9" s="221"/>
      <c r="E9" s="221"/>
    </row>
    <row r="10" spans="1:5" ht="15.75">
      <c r="A10" s="139"/>
      <c r="B10" s="139"/>
      <c r="C10" s="219"/>
      <c r="D10" s="221"/>
      <c r="E10" s="221"/>
    </row>
    <row r="11" spans="1:5" ht="15.75">
      <c r="A11" s="139"/>
      <c r="B11" s="139"/>
      <c r="C11" s="219"/>
      <c r="D11" s="221"/>
      <c r="E11" s="221"/>
    </row>
    <row r="12" spans="1:5" ht="15.75">
      <c r="A12" s="139"/>
      <c r="B12" s="139"/>
      <c r="C12" s="219"/>
      <c r="D12" s="221"/>
      <c r="E12" s="221"/>
    </row>
    <row r="13" spans="1:5" ht="15.75">
      <c r="A13" s="139"/>
      <c r="B13" s="139"/>
      <c r="C13" s="219"/>
      <c r="D13" s="221"/>
      <c r="E13" s="221"/>
    </row>
    <row r="14" spans="1:5" ht="15.75">
      <c r="A14" s="139"/>
      <c r="B14" s="139"/>
      <c r="C14" s="219"/>
      <c r="D14" s="221"/>
      <c r="E14" s="221"/>
    </row>
    <row r="15" spans="1:5" ht="15.75">
      <c r="A15" s="139"/>
      <c r="B15" s="139"/>
      <c r="C15" s="219"/>
      <c r="D15" s="221"/>
      <c r="E15" s="221"/>
    </row>
    <row r="16" spans="1:5" ht="15.75">
      <c r="A16" s="139"/>
      <c r="B16" s="139"/>
      <c r="C16" s="219"/>
      <c r="D16" s="221"/>
      <c r="E16" s="221"/>
    </row>
    <row r="17" spans="1:5" ht="15.75">
      <c r="A17" s="139"/>
      <c r="B17" s="139"/>
      <c r="C17" s="219"/>
      <c r="D17" s="221"/>
      <c r="E17" s="221"/>
    </row>
    <row r="18" spans="1:5" ht="15.75">
      <c r="A18" s="139"/>
      <c r="B18" s="139"/>
      <c r="C18" s="219"/>
      <c r="D18" s="221"/>
      <c r="E18" s="221"/>
    </row>
    <row r="19" spans="1:5" ht="15.75">
      <c r="A19" s="139"/>
      <c r="B19" s="139"/>
      <c r="C19" s="219"/>
      <c r="D19" s="221"/>
      <c r="E19" s="221"/>
    </row>
    <row r="20" spans="1:5" ht="15.75">
      <c r="A20" s="139"/>
      <c r="B20" s="139"/>
      <c r="C20" s="219"/>
      <c r="D20" s="221"/>
      <c r="E20" s="221"/>
    </row>
    <row r="21" spans="1:5" ht="15.75">
      <c r="A21" s="139"/>
      <c r="B21" s="139"/>
      <c r="C21" s="219"/>
      <c r="D21" s="221"/>
      <c r="E21" s="221"/>
    </row>
    <row r="22" spans="1:5" ht="15.75">
      <c r="A22" s="139"/>
      <c r="B22" s="139"/>
      <c r="C22" s="219"/>
      <c r="D22" s="221"/>
      <c r="E22" s="221"/>
    </row>
    <row r="23" spans="1:5" ht="15.75">
      <c r="A23" s="139"/>
      <c r="B23" s="139"/>
      <c r="C23" s="219"/>
      <c r="D23" s="221"/>
      <c r="E23" s="221"/>
    </row>
    <row r="24" spans="1:5" ht="15.75">
      <c r="A24" s="139"/>
      <c r="B24" s="139"/>
      <c r="C24" s="219"/>
      <c r="D24" s="221"/>
      <c r="E24" s="221"/>
    </row>
    <row r="25" spans="1:5" ht="15.75">
      <c r="A25" s="139"/>
      <c r="B25" s="139"/>
      <c r="C25" s="219"/>
      <c r="D25" s="221"/>
      <c r="E25" s="221"/>
    </row>
    <row r="26" spans="1:5" ht="15.75">
      <c r="A26" s="139"/>
      <c r="B26" s="139"/>
      <c r="C26" s="219"/>
      <c r="D26" s="221"/>
      <c r="E26" s="221"/>
    </row>
    <row r="27" spans="1:5" ht="15.75">
      <c r="A27" s="139"/>
      <c r="B27" s="139"/>
      <c r="C27" s="219"/>
      <c r="D27" s="221"/>
      <c r="E27" s="221"/>
    </row>
    <row r="28" spans="1:5" ht="15.75">
      <c r="A28" s="139"/>
      <c r="B28" s="139"/>
      <c r="C28" s="219"/>
      <c r="D28" s="221"/>
      <c r="E28" s="221"/>
    </row>
    <row r="29" spans="1:5" ht="15.75">
      <c r="A29" s="139"/>
      <c r="B29" s="139"/>
      <c r="C29" s="219"/>
      <c r="D29" s="221"/>
      <c r="E29" s="221"/>
    </row>
    <row r="30" spans="1:5" ht="15.75">
      <c r="A30" s="139"/>
      <c r="B30" s="139"/>
      <c r="C30" s="219"/>
      <c r="D30" s="221"/>
      <c r="E30" s="221"/>
    </row>
    <row r="31" spans="1:5" ht="15.75">
      <c r="A31" s="139"/>
      <c r="B31" s="139"/>
      <c r="C31" s="219"/>
      <c r="D31" s="221"/>
      <c r="E31" s="221"/>
    </row>
    <row r="32" spans="1:5" ht="15.75">
      <c r="A32" s="139"/>
      <c r="B32" s="139"/>
      <c r="C32" s="219"/>
      <c r="D32" s="221"/>
      <c r="E32" s="221"/>
    </row>
    <row r="33" spans="1:5" ht="15.75">
      <c r="A33" s="139"/>
      <c r="B33" s="139"/>
      <c r="C33" s="219"/>
      <c r="D33" s="221"/>
      <c r="E33" s="221"/>
    </row>
    <row r="34" spans="1:5" ht="15.75">
      <c r="A34" s="139"/>
      <c r="B34" s="139"/>
      <c r="C34" s="219"/>
      <c r="D34" s="221"/>
      <c r="E34" s="221"/>
    </row>
    <row r="35" spans="1:5" ht="15.75">
      <c r="A35" s="139"/>
      <c r="B35" s="139"/>
      <c r="C35" s="219"/>
      <c r="D35" s="221"/>
      <c r="E35" s="221"/>
    </row>
    <row r="36" spans="1:5" ht="15.75">
      <c r="A36" s="139"/>
      <c r="B36" s="139"/>
      <c r="C36" s="219"/>
      <c r="D36" s="221"/>
      <c r="E36" s="221"/>
    </row>
    <row r="37" spans="1:5" ht="15.75">
      <c r="A37" s="139"/>
      <c r="B37" s="139"/>
      <c r="C37" s="219"/>
      <c r="D37" s="221"/>
      <c r="E37" s="221"/>
    </row>
    <row r="38" spans="1:5" ht="15.75">
      <c r="A38" s="139"/>
      <c r="B38" s="139"/>
      <c r="C38" s="219"/>
      <c r="D38" s="221"/>
      <c r="E38" s="221"/>
    </row>
    <row r="39" spans="1:5" ht="15.75">
      <c r="A39" s="139"/>
      <c r="B39" s="139"/>
      <c r="C39" s="219"/>
      <c r="D39" s="221"/>
      <c r="E39" s="221"/>
    </row>
    <row r="40" spans="1:5" ht="15.75">
      <c r="A40" s="139"/>
      <c r="B40" s="139"/>
      <c r="C40" s="219"/>
      <c r="D40" s="221"/>
      <c r="E40" s="221"/>
    </row>
    <row r="41" spans="1:5" ht="15.75">
      <c r="A41" s="139"/>
      <c r="B41" s="139"/>
      <c r="C41" s="219"/>
      <c r="D41" s="221"/>
      <c r="E41" s="221"/>
    </row>
    <row r="42" spans="1:5" ht="15.75">
      <c r="A42" s="139"/>
      <c r="B42" s="139"/>
      <c r="C42" s="219"/>
      <c r="D42" s="221"/>
      <c r="E42" s="221"/>
    </row>
    <row r="43" spans="1:5" ht="15.75">
      <c r="A43" s="139"/>
      <c r="B43" s="139"/>
      <c r="C43" s="219"/>
      <c r="D43" s="221"/>
      <c r="E43" s="221"/>
    </row>
    <row r="44" spans="1:5" ht="15.75">
      <c r="A44" s="139"/>
      <c r="B44" s="139"/>
      <c r="C44" s="219"/>
      <c r="D44" s="221"/>
      <c r="E44" s="221"/>
    </row>
    <row r="45" spans="1:5" ht="15.75">
      <c r="A45" s="139"/>
      <c r="B45" s="139"/>
      <c r="C45" s="219"/>
      <c r="D45" s="221"/>
      <c r="E45" s="221"/>
    </row>
    <row r="46" spans="1:5" ht="15.75">
      <c r="A46" s="139"/>
      <c r="B46" s="139"/>
      <c r="C46" s="219"/>
      <c r="D46" s="221"/>
      <c r="E46" s="221"/>
    </row>
    <row r="47" spans="1:5" ht="15.75">
      <c r="A47" s="139"/>
      <c r="B47" s="139"/>
      <c r="C47" s="219"/>
      <c r="D47" s="221"/>
      <c r="E47" s="221"/>
    </row>
    <row r="48" spans="1:5" ht="15.75">
      <c r="A48" s="139"/>
      <c r="B48" s="139"/>
      <c r="C48" s="219"/>
      <c r="D48" s="221"/>
      <c r="E48" s="221"/>
    </row>
    <row r="49" spans="1:5" ht="15.75">
      <c r="A49" s="139"/>
      <c r="B49" s="139"/>
      <c r="C49" s="219"/>
      <c r="D49" s="221"/>
      <c r="E49" s="221"/>
    </row>
    <row r="50" spans="1:5" ht="15.75">
      <c r="A50" s="139"/>
      <c r="B50" s="139"/>
      <c r="C50" s="219"/>
      <c r="D50" s="221"/>
      <c r="E50" s="221"/>
    </row>
    <row r="51" spans="1:5" ht="15.75">
      <c r="A51" s="139"/>
      <c r="B51" s="139"/>
      <c r="C51" s="219"/>
      <c r="D51" s="221"/>
      <c r="E51" s="221"/>
    </row>
    <row r="52" spans="1:5" ht="15.75">
      <c r="A52" s="139"/>
      <c r="B52" s="139"/>
      <c r="C52" s="219"/>
      <c r="D52" s="221"/>
      <c r="E52" s="221"/>
    </row>
    <row r="53" spans="1:5" ht="15.75">
      <c r="A53" s="139"/>
      <c r="B53" s="139"/>
      <c r="C53" s="219"/>
      <c r="D53" s="221"/>
      <c r="E53" s="221"/>
    </row>
    <row r="54" spans="1:5" ht="15.75">
      <c r="A54" s="139"/>
      <c r="B54" s="139"/>
      <c r="C54" s="219"/>
      <c r="D54" s="221"/>
      <c r="E54" s="221"/>
    </row>
    <row r="55" spans="1:5" ht="15.75">
      <c r="A55" s="139"/>
      <c r="B55" s="139"/>
      <c r="C55" s="219"/>
      <c r="D55" s="221"/>
      <c r="E55" s="221"/>
    </row>
    <row r="56" spans="1:5" ht="15.75">
      <c r="A56" s="139"/>
      <c r="B56" s="139"/>
      <c r="C56" s="219"/>
      <c r="D56" s="221"/>
      <c r="E56" s="221"/>
    </row>
    <row r="57" spans="1:5" ht="15.75">
      <c r="A57" s="139"/>
      <c r="B57" s="139"/>
      <c r="C57" s="219"/>
      <c r="D57" s="221"/>
      <c r="E57" s="221"/>
    </row>
    <row r="58" spans="1:5" ht="15.75">
      <c r="A58" s="139"/>
      <c r="B58" s="139"/>
      <c r="C58" s="219"/>
      <c r="D58" s="221"/>
      <c r="E58" s="221"/>
    </row>
    <row r="59" spans="1:5" ht="15.75">
      <c r="A59" s="139"/>
      <c r="B59" s="139"/>
      <c r="C59" s="219"/>
      <c r="D59" s="221"/>
      <c r="E59" s="221"/>
    </row>
    <row r="60" spans="1:5" ht="15.75">
      <c r="A60" s="139"/>
      <c r="B60" s="139"/>
      <c r="C60" s="219"/>
      <c r="D60" s="221"/>
      <c r="E60" s="221"/>
    </row>
    <row r="61" spans="1:5" ht="15.75">
      <c r="A61" s="139"/>
      <c r="B61" s="139"/>
      <c r="C61" s="219"/>
      <c r="D61" s="221"/>
      <c r="E61" s="221"/>
    </row>
    <row r="62" spans="1:5" ht="15.75">
      <c r="A62" s="139"/>
      <c r="B62" s="139"/>
      <c r="C62" s="219"/>
      <c r="D62" s="221"/>
      <c r="E62" s="221"/>
    </row>
    <row r="63" spans="1:5" ht="15.75">
      <c r="A63" s="139"/>
      <c r="B63" s="139"/>
      <c r="C63" s="219"/>
      <c r="D63" s="221"/>
      <c r="E63" s="221"/>
    </row>
    <row r="64" spans="1:5" ht="15.75">
      <c r="A64" s="139"/>
      <c r="B64" s="139"/>
      <c r="C64" s="219"/>
      <c r="D64" s="221"/>
      <c r="E64" s="221"/>
    </row>
    <row r="65" spans="1:5" ht="15.75">
      <c r="A65" s="139"/>
      <c r="B65" s="139"/>
      <c r="C65" s="219"/>
      <c r="D65" s="221"/>
      <c r="E65" s="221"/>
    </row>
    <row r="66" spans="1:5" ht="15.75">
      <c r="A66" s="139"/>
      <c r="B66" s="139"/>
      <c r="C66" s="219"/>
      <c r="D66" s="221"/>
      <c r="E66" s="221"/>
    </row>
    <row r="67" spans="1:5" ht="15.75">
      <c r="A67" s="139"/>
      <c r="B67" s="139"/>
      <c r="C67" s="219"/>
      <c r="D67" s="221"/>
      <c r="E67" s="221"/>
    </row>
    <row r="68" spans="1:5" ht="15.75">
      <c r="A68" s="139"/>
      <c r="B68" s="139"/>
      <c r="C68" s="219"/>
      <c r="D68" s="221"/>
      <c r="E68" s="221"/>
    </row>
    <row r="69" spans="1:5" ht="15.75">
      <c r="A69" s="139"/>
      <c r="B69" s="139"/>
      <c r="C69" s="219"/>
      <c r="D69" s="221"/>
      <c r="E69" s="221"/>
    </row>
    <row r="70" spans="1:5" ht="15.75">
      <c r="A70" s="139"/>
      <c r="B70" s="139"/>
      <c r="C70" s="219"/>
      <c r="D70" s="221"/>
      <c r="E70" s="221"/>
    </row>
    <row r="71" spans="1:5" ht="15.75">
      <c r="A71" s="139"/>
      <c r="B71" s="139"/>
      <c r="C71" s="219"/>
      <c r="D71" s="221"/>
      <c r="E71" s="221"/>
    </row>
    <row r="72" spans="1:5" ht="15.75">
      <c r="A72" s="139"/>
      <c r="B72" s="139"/>
      <c r="C72" s="219"/>
      <c r="D72" s="221"/>
      <c r="E72" s="221"/>
    </row>
    <row r="73" spans="1:5" ht="15.75">
      <c r="A73" s="139"/>
      <c r="B73" s="139"/>
      <c r="C73" s="219"/>
      <c r="D73" s="221"/>
      <c r="E73" s="221"/>
    </row>
    <row r="74" spans="1:5" ht="15.75">
      <c r="A74" s="139"/>
      <c r="B74" s="139"/>
      <c r="C74" s="219"/>
      <c r="D74" s="221"/>
      <c r="E74" s="221"/>
    </row>
    <row r="75" spans="1:5" ht="15.75">
      <c r="A75" s="139"/>
      <c r="B75" s="139"/>
      <c r="C75" s="219"/>
      <c r="D75" s="221"/>
      <c r="E75" s="221"/>
    </row>
    <row r="76" spans="1:5" ht="15.75">
      <c r="A76" s="139"/>
      <c r="B76" s="139"/>
      <c r="C76" s="219"/>
      <c r="D76" s="221"/>
      <c r="E76" s="221"/>
    </row>
    <row r="77" spans="1:5" ht="15.75">
      <c r="A77" s="139"/>
      <c r="B77" s="139"/>
      <c r="C77" s="219"/>
      <c r="D77" s="221"/>
      <c r="E77" s="221"/>
    </row>
    <row r="78" spans="1:5" ht="15.75">
      <c r="A78" s="139"/>
      <c r="B78" s="139"/>
      <c r="C78" s="219"/>
      <c r="D78" s="221"/>
      <c r="E78" s="221"/>
    </row>
    <row r="79" spans="1:5" ht="15.75">
      <c r="A79" s="139"/>
      <c r="B79" s="139"/>
      <c r="C79" s="219"/>
      <c r="D79" s="221"/>
      <c r="E79" s="221"/>
    </row>
    <row r="80" spans="1:5" ht="15.75">
      <c r="A80" s="139"/>
      <c r="B80" s="139"/>
      <c r="C80" s="219"/>
      <c r="D80" s="221"/>
      <c r="E80" s="221"/>
    </row>
    <row r="81" spans="1:5" ht="15.75">
      <c r="A81" s="139"/>
      <c r="B81" s="139"/>
      <c r="C81" s="219"/>
      <c r="D81" s="221"/>
      <c r="E81" s="221"/>
    </row>
    <row r="82" spans="1:5" ht="15.75">
      <c r="A82" s="139"/>
      <c r="B82" s="139"/>
      <c r="C82" s="219"/>
      <c r="D82" s="221"/>
      <c r="E82" s="221"/>
    </row>
    <row r="83" spans="1:5" ht="15.75">
      <c r="A83" s="139"/>
      <c r="B83" s="139"/>
      <c r="C83" s="219"/>
      <c r="D83" s="221"/>
      <c r="E83" s="221"/>
    </row>
    <row r="84" spans="1:5" ht="15.75">
      <c r="A84" s="139"/>
      <c r="B84" s="139"/>
      <c r="C84" s="219"/>
      <c r="D84" s="221"/>
      <c r="E84" s="221"/>
    </row>
    <row r="85" spans="1:5" ht="15.75">
      <c r="A85" s="139"/>
      <c r="B85" s="139"/>
      <c r="C85" s="219"/>
      <c r="D85" s="221"/>
      <c r="E85" s="221"/>
    </row>
    <row r="86" spans="1:5" ht="15.75">
      <c r="A86" s="139"/>
      <c r="B86" s="139"/>
      <c r="C86" s="219"/>
      <c r="D86" s="221"/>
      <c r="E86" s="221"/>
    </row>
    <row r="87" spans="1:5" ht="15.75">
      <c r="A87" s="139"/>
      <c r="B87" s="139"/>
      <c r="C87" s="219"/>
      <c r="D87" s="221"/>
      <c r="E87" s="221"/>
    </row>
    <row r="88" spans="1:5" ht="15.75">
      <c r="A88" s="139"/>
      <c r="B88" s="139"/>
      <c r="C88" s="219"/>
      <c r="D88" s="221"/>
      <c r="E88" s="221"/>
    </row>
    <row r="89" spans="1:5" ht="15.75">
      <c r="A89" s="139"/>
      <c r="B89" s="139"/>
      <c r="C89" s="219"/>
      <c r="D89" s="221"/>
      <c r="E89" s="221"/>
    </row>
    <row r="90" spans="1:5" ht="15.75">
      <c r="A90" s="139"/>
      <c r="B90" s="139"/>
      <c r="C90" s="219"/>
      <c r="D90" s="221"/>
      <c r="E90" s="221"/>
    </row>
    <row r="91" spans="1:5" ht="15.75">
      <c r="A91" s="139"/>
      <c r="B91" s="139"/>
      <c r="C91" s="219"/>
      <c r="D91" s="221"/>
      <c r="E91" s="221"/>
    </row>
    <row r="92" spans="1:5" ht="15.75">
      <c r="A92" s="139"/>
      <c r="B92" s="139"/>
      <c r="C92" s="219"/>
      <c r="D92" s="221"/>
      <c r="E92" s="221"/>
    </row>
    <row r="93" spans="1:5" ht="15.75">
      <c r="A93" s="139"/>
      <c r="B93" s="139"/>
      <c r="C93" s="219"/>
      <c r="D93" s="221"/>
      <c r="E93" s="221"/>
    </row>
    <row r="94" spans="1:5" ht="15.75">
      <c r="A94" s="139"/>
      <c r="B94" s="139"/>
      <c r="C94" s="219"/>
      <c r="D94" s="221"/>
      <c r="E94" s="221"/>
    </row>
    <row r="95" spans="1:5" ht="15.75">
      <c r="A95" s="139"/>
      <c r="B95" s="139"/>
      <c r="C95" s="219"/>
      <c r="D95" s="221"/>
      <c r="E95" s="221"/>
    </row>
    <row r="96" spans="1:5" ht="15.75">
      <c r="A96" s="139"/>
      <c r="B96" s="139"/>
      <c r="C96" s="219"/>
      <c r="D96" s="221"/>
      <c r="E96" s="221"/>
    </row>
    <row r="97" spans="1:5" ht="15.75">
      <c r="A97" s="139"/>
      <c r="B97" s="139"/>
      <c r="C97" s="219"/>
      <c r="D97" s="221"/>
      <c r="E97" s="221"/>
    </row>
    <row r="98" spans="1:5" ht="15.75">
      <c r="A98" s="139"/>
      <c r="B98" s="139"/>
      <c r="C98" s="219"/>
      <c r="D98" s="221"/>
      <c r="E98" s="221"/>
    </row>
    <row r="99" spans="1:5" ht="15.75">
      <c r="A99" s="139"/>
      <c r="B99" s="139"/>
      <c r="C99" s="219"/>
      <c r="D99" s="221"/>
      <c r="E99" s="221"/>
    </row>
    <row r="100" spans="1:5" ht="15.75">
      <c r="A100" s="139"/>
      <c r="B100" s="139"/>
      <c r="C100" s="219"/>
      <c r="D100" s="221"/>
      <c r="E100" s="221"/>
    </row>
    <row r="101" spans="1:5" ht="15.75">
      <c r="A101" s="139"/>
      <c r="B101" s="139"/>
      <c r="C101" s="219"/>
      <c r="D101" s="221"/>
      <c r="E101" s="221"/>
    </row>
  </sheetData>
  <sheetProtection password="C425" sheet="1" objects="1" scenarios="1"/>
  <mergeCells count="3">
    <mergeCell ref="A4:D4"/>
    <mergeCell ref="A1:E1"/>
    <mergeCell ref="A5:E5"/>
  </mergeCells>
  <printOptions horizontalCentered="1" verticalCentered="1"/>
  <pageMargins left="0.5" right="0.5" top="0.5" bottom="0.5" header="0.5" footer="0.25"/>
  <pageSetup fitToHeight="2" horizontalDpi="600" verticalDpi="600" orientation="landscape" scale="75" r:id="rId2"/>
  <headerFooter alignWithMargins="0">
    <oddFooter>&amp;L&amp;8&amp;F &amp;A &amp;D&amp;C&amp;P</oddFooter>
  </headerFooter>
  <drawing r:id="rId1"/>
</worksheet>
</file>

<file path=xl/worksheets/sheet15.xml><?xml version="1.0" encoding="utf-8"?>
<worksheet xmlns="http://schemas.openxmlformats.org/spreadsheetml/2006/main" xmlns:r="http://schemas.openxmlformats.org/officeDocument/2006/relationships">
  <dimension ref="A1:C227"/>
  <sheetViews>
    <sheetView view="pageBreakPreview" zoomScale="60" zoomScaleNormal="75" workbookViewId="0" topLeftCell="A1">
      <selection activeCell="A8" sqref="A8"/>
    </sheetView>
  </sheetViews>
  <sheetFormatPr defaultColWidth="9.140625" defaultRowHeight="12.75"/>
  <cols>
    <col min="1" max="1" width="40.28125" style="1" customWidth="1"/>
    <col min="2" max="2" width="75.00390625" style="1" customWidth="1"/>
    <col min="3" max="3" width="38.140625" style="1" customWidth="1"/>
    <col min="4" max="16384" width="9.140625" style="1" customWidth="1"/>
  </cols>
  <sheetData>
    <row r="1" spans="1:2" s="16" customFormat="1" ht="40.5" customHeight="1">
      <c r="A1" s="573" t="s">
        <v>115</v>
      </c>
      <c r="B1" s="573"/>
    </row>
    <row r="2" spans="1:3" s="16" customFormat="1" ht="25.5" customHeight="1">
      <c r="A2" s="86" t="s">
        <v>22</v>
      </c>
      <c r="B2" s="45"/>
      <c r="C2" s="45"/>
    </row>
    <row r="3" spans="1:3" s="16" customFormat="1" ht="25.5" customHeight="1">
      <c r="A3" s="86" t="s">
        <v>272</v>
      </c>
      <c r="B3" s="45"/>
      <c r="C3" s="45"/>
    </row>
    <row r="4" spans="1:3" s="16" customFormat="1" ht="23.25" customHeight="1">
      <c r="A4" s="574" t="s">
        <v>258</v>
      </c>
      <c r="B4" s="574"/>
      <c r="C4" s="77"/>
    </row>
    <row r="5" spans="1:3" s="16" customFormat="1" ht="72.75" customHeight="1">
      <c r="A5" s="575" t="s">
        <v>255</v>
      </c>
      <c r="B5" s="575"/>
      <c r="C5" s="575"/>
    </row>
    <row r="6" spans="1:3" s="16" customFormat="1" ht="23.25" customHeight="1">
      <c r="A6" s="57"/>
      <c r="B6" s="57"/>
      <c r="C6" s="57"/>
    </row>
    <row r="7" spans="1:3" ht="33.75" customHeight="1">
      <c r="A7" s="116" t="s">
        <v>221</v>
      </c>
      <c r="B7" s="116" t="s">
        <v>264</v>
      </c>
      <c r="C7" s="116" t="s">
        <v>263</v>
      </c>
    </row>
    <row r="8" spans="1:3" ht="15.75">
      <c r="A8" s="139" t="s">
        <v>254</v>
      </c>
      <c r="B8" s="139"/>
      <c r="C8" s="139"/>
    </row>
    <row r="9" spans="1:3" ht="15.75">
      <c r="A9" s="139"/>
      <c r="B9" s="139"/>
      <c r="C9" s="139"/>
    </row>
    <row r="10" spans="1:3" ht="15.75">
      <c r="A10" s="139"/>
      <c r="B10" s="139"/>
      <c r="C10" s="139"/>
    </row>
    <row r="11" spans="1:3" ht="15.75">
      <c r="A11" s="139"/>
      <c r="B11" s="139"/>
      <c r="C11" s="139"/>
    </row>
    <row r="12" spans="1:3" ht="15.75">
      <c r="A12" s="139"/>
      <c r="B12" s="139"/>
      <c r="C12" s="139"/>
    </row>
    <row r="13" spans="1:3" ht="15.75">
      <c r="A13" s="139"/>
      <c r="B13" s="139"/>
      <c r="C13" s="139"/>
    </row>
    <row r="14" spans="1:3" ht="15.75">
      <c r="A14" s="139"/>
      <c r="B14" s="139"/>
      <c r="C14" s="139"/>
    </row>
    <row r="15" spans="1:3" ht="15.75">
      <c r="A15" s="139"/>
      <c r="B15" s="139"/>
      <c r="C15" s="139"/>
    </row>
    <row r="16" spans="1:3" ht="15.75">
      <c r="A16" s="139"/>
      <c r="B16" s="139"/>
      <c r="C16" s="139"/>
    </row>
    <row r="17" spans="1:3" ht="15.75">
      <c r="A17" s="139"/>
      <c r="B17" s="139"/>
      <c r="C17" s="139"/>
    </row>
    <row r="18" spans="1:3" ht="15.75">
      <c r="A18" s="139"/>
      <c r="B18" s="139"/>
      <c r="C18" s="139"/>
    </row>
    <row r="19" spans="1:3" ht="15.75">
      <c r="A19" s="139"/>
      <c r="B19" s="139"/>
      <c r="C19" s="139"/>
    </row>
    <row r="20" spans="1:3" ht="15.75">
      <c r="A20" s="139"/>
      <c r="B20" s="139"/>
      <c r="C20" s="139"/>
    </row>
    <row r="21" spans="1:3" ht="15.75">
      <c r="A21" s="139"/>
      <c r="B21" s="139"/>
      <c r="C21" s="139"/>
    </row>
    <row r="22" spans="1:3" ht="15.75">
      <c r="A22" s="139"/>
      <c r="B22" s="139"/>
      <c r="C22" s="139"/>
    </row>
    <row r="23" spans="1:3" ht="15.75">
      <c r="A23" s="139"/>
      <c r="B23" s="139"/>
      <c r="C23" s="139"/>
    </row>
    <row r="24" spans="1:3" ht="15.75">
      <c r="A24" s="139"/>
      <c r="B24" s="139"/>
      <c r="C24" s="139"/>
    </row>
    <row r="25" spans="1:3" ht="15.75">
      <c r="A25" s="139"/>
      <c r="B25" s="139"/>
      <c r="C25" s="139"/>
    </row>
    <row r="26" spans="1:3" ht="15.75">
      <c r="A26" s="139"/>
      <c r="B26" s="139"/>
      <c r="C26" s="139"/>
    </row>
    <row r="27" spans="1:3" ht="15.75">
      <c r="A27" s="139"/>
      <c r="B27" s="139"/>
      <c r="C27" s="139"/>
    </row>
    <row r="28" spans="1:3" ht="15.75">
      <c r="A28" s="139"/>
      <c r="B28" s="139"/>
      <c r="C28" s="139"/>
    </row>
    <row r="29" spans="1:3" ht="15.75">
      <c r="A29" s="139"/>
      <c r="B29" s="139"/>
      <c r="C29" s="139"/>
    </row>
    <row r="30" spans="1:3" ht="15.75">
      <c r="A30" s="139"/>
      <c r="B30" s="139"/>
      <c r="C30" s="139"/>
    </row>
    <row r="31" spans="1:3" ht="15.75">
      <c r="A31" s="139"/>
      <c r="B31" s="139"/>
      <c r="C31" s="139"/>
    </row>
    <row r="32" spans="1:3" ht="15.75">
      <c r="A32" s="139"/>
      <c r="B32" s="139"/>
      <c r="C32" s="139"/>
    </row>
    <row r="33" spans="1:3" ht="15.75">
      <c r="A33" s="139"/>
      <c r="B33" s="139"/>
      <c r="C33" s="139"/>
    </row>
    <row r="34" spans="1:3" ht="15.75">
      <c r="A34" s="139"/>
      <c r="B34" s="139"/>
      <c r="C34" s="139"/>
    </row>
    <row r="35" spans="1:3" ht="15.75">
      <c r="A35" s="139"/>
      <c r="B35" s="139"/>
      <c r="C35" s="139"/>
    </row>
    <row r="36" spans="1:3" ht="15.75">
      <c r="A36" s="139"/>
      <c r="B36" s="139"/>
      <c r="C36" s="139"/>
    </row>
    <row r="37" spans="1:3" ht="15.75">
      <c r="A37" s="139"/>
      <c r="B37" s="139"/>
      <c r="C37" s="139"/>
    </row>
    <row r="38" spans="1:3" ht="15.75">
      <c r="A38" s="139"/>
      <c r="B38" s="139"/>
      <c r="C38" s="139"/>
    </row>
    <row r="39" spans="1:3" ht="15.75">
      <c r="A39" s="139"/>
      <c r="B39" s="139"/>
      <c r="C39" s="139"/>
    </row>
    <row r="40" spans="1:3" ht="15.75">
      <c r="A40" s="139"/>
      <c r="B40" s="139"/>
      <c r="C40" s="139"/>
    </row>
    <row r="41" spans="1:3" ht="15.75">
      <c r="A41" s="139"/>
      <c r="B41" s="139"/>
      <c r="C41" s="139"/>
    </row>
    <row r="42" spans="1:3" ht="15.75">
      <c r="A42" s="139"/>
      <c r="B42" s="139"/>
      <c r="C42" s="139"/>
    </row>
    <row r="43" spans="1:3" ht="15.75">
      <c r="A43" s="139"/>
      <c r="B43" s="139"/>
      <c r="C43" s="139"/>
    </row>
    <row r="44" spans="1:3" ht="15.75">
      <c r="A44" s="139"/>
      <c r="B44" s="139"/>
      <c r="C44" s="139"/>
    </row>
    <row r="45" spans="1:3" ht="15.75">
      <c r="A45" s="139"/>
      <c r="B45" s="139"/>
      <c r="C45" s="139"/>
    </row>
    <row r="46" spans="1:3" ht="15.75">
      <c r="A46" s="139"/>
      <c r="B46" s="139"/>
      <c r="C46" s="139"/>
    </row>
    <row r="47" spans="1:3" ht="15.75">
      <c r="A47" s="139"/>
      <c r="B47" s="139"/>
      <c r="C47" s="139"/>
    </row>
    <row r="48" spans="1:3" ht="15.75">
      <c r="A48" s="139"/>
      <c r="B48" s="139"/>
      <c r="C48" s="139"/>
    </row>
    <row r="49" spans="1:3" ht="15.75">
      <c r="A49" s="139"/>
      <c r="B49" s="139"/>
      <c r="C49" s="139"/>
    </row>
    <row r="50" spans="1:3" ht="15.75">
      <c r="A50" s="139"/>
      <c r="B50" s="139"/>
      <c r="C50" s="139"/>
    </row>
    <row r="51" spans="1:3" ht="15.75">
      <c r="A51" s="139"/>
      <c r="B51" s="139"/>
      <c r="C51" s="139"/>
    </row>
    <row r="52" spans="1:3" ht="15.75">
      <c r="A52" s="139"/>
      <c r="B52" s="139"/>
      <c r="C52" s="139"/>
    </row>
    <row r="53" spans="1:3" ht="15.75">
      <c r="A53" s="139"/>
      <c r="B53" s="139"/>
      <c r="C53" s="139"/>
    </row>
    <row r="54" spans="1:3" ht="15.75">
      <c r="A54" s="139"/>
      <c r="B54" s="139"/>
      <c r="C54" s="139"/>
    </row>
    <row r="55" spans="1:3" ht="15.75">
      <c r="A55" s="139"/>
      <c r="B55" s="139"/>
      <c r="C55" s="139"/>
    </row>
    <row r="56" spans="1:3" ht="15.75">
      <c r="A56" s="139"/>
      <c r="B56" s="139"/>
      <c r="C56" s="139"/>
    </row>
    <row r="57" spans="1:3" ht="15.75">
      <c r="A57" s="139"/>
      <c r="B57" s="139"/>
      <c r="C57" s="139"/>
    </row>
    <row r="58" spans="1:3" ht="15.75">
      <c r="A58" s="139"/>
      <c r="B58" s="139"/>
      <c r="C58" s="139"/>
    </row>
    <row r="59" spans="1:3" ht="15.75">
      <c r="A59" s="139"/>
      <c r="B59" s="139"/>
      <c r="C59" s="139"/>
    </row>
    <row r="60" spans="1:3" ht="15.75">
      <c r="A60" s="139"/>
      <c r="B60" s="139"/>
      <c r="C60" s="139"/>
    </row>
    <row r="61" spans="1:3" ht="15.75">
      <c r="A61" s="139"/>
      <c r="B61" s="139"/>
      <c r="C61" s="139"/>
    </row>
    <row r="62" spans="1:3" ht="15.75">
      <c r="A62" s="139"/>
      <c r="B62" s="139"/>
      <c r="C62" s="139"/>
    </row>
    <row r="63" spans="1:3" ht="15.75">
      <c r="A63" s="139"/>
      <c r="B63" s="139"/>
      <c r="C63" s="139"/>
    </row>
    <row r="64" spans="1:3" ht="15.75">
      <c r="A64" s="139"/>
      <c r="B64" s="139"/>
      <c r="C64" s="139"/>
    </row>
    <row r="65" spans="1:3" ht="15.75">
      <c r="A65" s="139"/>
      <c r="B65" s="139"/>
      <c r="C65" s="139"/>
    </row>
    <row r="66" spans="1:3" ht="15.75">
      <c r="A66" s="139"/>
      <c r="B66" s="139"/>
      <c r="C66" s="139"/>
    </row>
    <row r="67" spans="1:3" ht="15.75">
      <c r="A67" s="139"/>
      <c r="B67" s="139"/>
      <c r="C67" s="139"/>
    </row>
    <row r="68" spans="1:3" ht="15.75">
      <c r="A68" s="139"/>
      <c r="B68" s="139"/>
      <c r="C68" s="139"/>
    </row>
    <row r="69" spans="1:3" ht="15.75">
      <c r="A69" s="139"/>
      <c r="B69" s="139"/>
      <c r="C69" s="139"/>
    </row>
    <row r="70" spans="1:3" ht="15.75">
      <c r="A70" s="139"/>
      <c r="B70" s="139"/>
      <c r="C70" s="139"/>
    </row>
    <row r="71" spans="1:3" ht="15.75">
      <c r="A71" s="139"/>
      <c r="B71" s="139"/>
      <c r="C71" s="139"/>
    </row>
    <row r="72" spans="1:3" ht="15.75">
      <c r="A72" s="139"/>
      <c r="B72" s="139"/>
      <c r="C72" s="139"/>
    </row>
    <row r="73" spans="1:3" ht="12.75">
      <c r="A73" s="140"/>
      <c r="B73" s="140"/>
      <c r="C73" s="140"/>
    </row>
    <row r="74" spans="1:3" ht="12.75">
      <c r="A74" s="140"/>
      <c r="B74" s="140"/>
      <c r="C74" s="140"/>
    </row>
    <row r="75" spans="1:3" ht="12.75">
      <c r="A75" s="140"/>
      <c r="B75" s="140"/>
      <c r="C75" s="140"/>
    </row>
    <row r="76" spans="1:3" ht="12.75">
      <c r="A76" s="140"/>
      <c r="B76" s="140"/>
      <c r="C76" s="140"/>
    </row>
    <row r="77" spans="1:3" ht="12.75">
      <c r="A77" s="140"/>
      <c r="B77" s="140"/>
      <c r="C77" s="140"/>
    </row>
    <row r="78" spans="1:3" ht="12.75">
      <c r="A78" s="140"/>
      <c r="B78" s="140"/>
      <c r="C78" s="140"/>
    </row>
    <row r="79" spans="1:3" ht="12.75">
      <c r="A79" s="140"/>
      <c r="B79" s="140"/>
      <c r="C79" s="140"/>
    </row>
    <row r="80" spans="1:3" ht="12.75">
      <c r="A80" s="140"/>
      <c r="B80" s="140"/>
      <c r="C80" s="140"/>
    </row>
    <row r="81" spans="1:3" ht="12.75">
      <c r="A81" s="140"/>
      <c r="B81" s="140"/>
      <c r="C81" s="140"/>
    </row>
    <row r="82" spans="1:3" ht="12.75">
      <c r="A82" s="140"/>
      <c r="B82" s="140"/>
      <c r="C82" s="140"/>
    </row>
    <row r="83" spans="1:3" ht="12.75">
      <c r="A83" s="140"/>
      <c r="B83" s="140"/>
      <c r="C83" s="140"/>
    </row>
    <row r="84" spans="1:3" ht="12.75">
      <c r="A84" s="140"/>
      <c r="B84" s="140"/>
      <c r="C84" s="140"/>
    </row>
    <row r="85" spans="1:3" ht="12.75">
      <c r="A85" s="140"/>
      <c r="B85" s="140"/>
      <c r="C85" s="140"/>
    </row>
    <row r="86" spans="1:3" ht="12.75">
      <c r="A86" s="140"/>
      <c r="B86" s="140"/>
      <c r="C86" s="140"/>
    </row>
    <row r="87" spans="1:3" ht="12.75">
      <c r="A87" s="140"/>
      <c r="B87" s="140"/>
      <c r="C87" s="140"/>
    </row>
    <row r="88" spans="1:3" ht="12.75">
      <c r="A88" s="140"/>
      <c r="B88" s="140"/>
      <c r="C88" s="140"/>
    </row>
    <row r="89" spans="1:3" ht="12.75">
      <c r="A89" s="140"/>
      <c r="B89" s="140"/>
      <c r="C89" s="140"/>
    </row>
    <row r="90" spans="1:3" ht="12.75">
      <c r="A90" s="140"/>
      <c r="B90" s="140"/>
      <c r="C90" s="140"/>
    </row>
    <row r="91" spans="1:3" ht="12.75">
      <c r="A91" s="140"/>
      <c r="B91" s="140"/>
      <c r="C91" s="140"/>
    </row>
    <row r="92" spans="1:3" ht="12.75">
      <c r="A92" s="140"/>
      <c r="B92" s="140"/>
      <c r="C92" s="140"/>
    </row>
    <row r="93" spans="1:3" ht="12.75">
      <c r="A93" s="140"/>
      <c r="B93" s="140"/>
      <c r="C93" s="140"/>
    </row>
    <row r="94" spans="1:3" ht="12.75">
      <c r="A94" s="140"/>
      <c r="B94" s="140"/>
      <c r="C94" s="140"/>
    </row>
    <row r="95" spans="1:3" ht="12.75">
      <c r="A95" s="140"/>
      <c r="B95" s="140"/>
      <c r="C95" s="140"/>
    </row>
    <row r="96" spans="1:3" ht="12.75">
      <c r="A96" s="140"/>
      <c r="B96" s="140"/>
      <c r="C96" s="140"/>
    </row>
    <row r="97" spans="1:3" ht="12.75">
      <c r="A97" s="140"/>
      <c r="B97" s="140"/>
      <c r="C97" s="140"/>
    </row>
    <row r="98" spans="1:3" ht="12.75">
      <c r="A98" s="140"/>
      <c r="B98" s="140"/>
      <c r="C98" s="140"/>
    </row>
    <row r="99" spans="1:3" ht="12.75">
      <c r="A99" s="140"/>
      <c r="B99" s="140"/>
      <c r="C99" s="140"/>
    </row>
    <row r="100" spans="1:3" ht="12.75">
      <c r="A100" s="140"/>
      <c r="B100" s="140"/>
      <c r="C100" s="140"/>
    </row>
    <row r="101" spans="1:3" ht="12.75">
      <c r="A101" s="140"/>
      <c r="B101" s="140"/>
      <c r="C101" s="140"/>
    </row>
    <row r="102" spans="1:3" ht="12.75">
      <c r="A102" s="140"/>
      <c r="B102" s="140"/>
      <c r="C102" s="140"/>
    </row>
    <row r="103" spans="1:3" ht="12.75">
      <c r="A103" s="140"/>
      <c r="B103" s="140"/>
      <c r="C103" s="140"/>
    </row>
    <row r="104" spans="1:3" ht="12.75">
      <c r="A104" s="140"/>
      <c r="B104" s="140"/>
      <c r="C104" s="140"/>
    </row>
    <row r="105" spans="1:3" ht="12.75">
      <c r="A105" s="140"/>
      <c r="B105" s="140"/>
      <c r="C105" s="140"/>
    </row>
    <row r="106" spans="1:3" ht="12.75">
      <c r="A106" s="140"/>
      <c r="B106" s="140"/>
      <c r="C106" s="140"/>
    </row>
    <row r="107" spans="1:3" ht="12.75">
      <c r="A107" s="140"/>
      <c r="B107" s="140"/>
      <c r="C107" s="140"/>
    </row>
    <row r="108" spans="1:3" ht="12.75">
      <c r="A108" s="140"/>
      <c r="B108" s="140"/>
      <c r="C108" s="140"/>
    </row>
    <row r="109" spans="1:3" ht="12.75">
      <c r="A109" s="140"/>
      <c r="B109" s="140"/>
      <c r="C109" s="140"/>
    </row>
    <row r="110" spans="1:3" ht="12.75">
      <c r="A110" s="140"/>
      <c r="B110" s="140"/>
      <c r="C110" s="140"/>
    </row>
    <row r="111" spans="1:3" ht="12.75">
      <c r="A111" s="140"/>
      <c r="B111" s="140"/>
      <c r="C111" s="140"/>
    </row>
    <row r="112" spans="1:3" ht="12.75">
      <c r="A112" s="140"/>
      <c r="B112" s="140"/>
      <c r="C112" s="140"/>
    </row>
    <row r="113" spans="1:3" ht="12.75">
      <c r="A113" s="140"/>
      <c r="B113" s="140"/>
      <c r="C113" s="140"/>
    </row>
    <row r="114" spans="1:3" ht="12.75">
      <c r="A114" s="140"/>
      <c r="B114" s="140"/>
      <c r="C114" s="140"/>
    </row>
    <row r="115" spans="1:3" ht="12.75">
      <c r="A115" s="140"/>
      <c r="B115" s="140"/>
      <c r="C115" s="140"/>
    </row>
    <row r="116" spans="1:3" ht="12.75">
      <c r="A116" s="140"/>
      <c r="B116" s="140"/>
      <c r="C116" s="140"/>
    </row>
    <row r="117" spans="1:3" ht="12.75">
      <c r="A117" s="140"/>
      <c r="B117" s="140"/>
      <c r="C117" s="140"/>
    </row>
    <row r="118" spans="1:3" ht="12.75">
      <c r="A118" s="140"/>
      <c r="B118" s="140"/>
      <c r="C118" s="140"/>
    </row>
    <row r="119" spans="1:3" ht="12.75">
      <c r="A119" s="140"/>
      <c r="B119" s="140"/>
      <c r="C119" s="140"/>
    </row>
    <row r="120" spans="1:3" ht="12.75">
      <c r="A120" s="140"/>
      <c r="B120" s="140"/>
      <c r="C120" s="140"/>
    </row>
    <row r="121" spans="1:3" ht="12.75">
      <c r="A121" s="140"/>
      <c r="B121" s="140"/>
      <c r="C121" s="140"/>
    </row>
    <row r="122" spans="1:3" ht="12.75">
      <c r="A122" s="140"/>
      <c r="B122" s="140"/>
      <c r="C122" s="140"/>
    </row>
    <row r="123" spans="1:3" ht="12.75">
      <c r="A123" s="140"/>
      <c r="B123" s="140"/>
      <c r="C123" s="140"/>
    </row>
    <row r="124" spans="1:3" ht="12.75">
      <c r="A124" s="140"/>
      <c r="B124" s="140"/>
      <c r="C124" s="140"/>
    </row>
    <row r="125" spans="1:3" ht="12.75">
      <c r="A125" s="140"/>
      <c r="B125" s="140"/>
      <c r="C125" s="140"/>
    </row>
    <row r="126" spans="1:3" ht="12.75">
      <c r="A126" s="140"/>
      <c r="B126" s="140"/>
      <c r="C126" s="140"/>
    </row>
    <row r="127" spans="1:3" ht="12.75">
      <c r="A127" s="140"/>
      <c r="B127" s="140"/>
      <c r="C127" s="140"/>
    </row>
    <row r="128" spans="1:3" ht="12.75">
      <c r="A128" s="140"/>
      <c r="B128" s="140"/>
      <c r="C128" s="140"/>
    </row>
    <row r="129" spans="1:3" ht="12.75">
      <c r="A129" s="140"/>
      <c r="B129" s="140"/>
      <c r="C129" s="140"/>
    </row>
    <row r="130" spans="1:3" ht="12.75">
      <c r="A130" s="140"/>
      <c r="B130" s="140"/>
      <c r="C130" s="140"/>
    </row>
    <row r="131" spans="1:3" ht="12.75">
      <c r="A131" s="140"/>
      <c r="B131" s="140"/>
      <c r="C131" s="140"/>
    </row>
    <row r="132" spans="1:3" ht="12.75">
      <c r="A132" s="140"/>
      <c r="B132" s="140"/>
      <c r="C132" s="140"/>
    </row>
    <row r="133" spans="1:3" ht="12.75">
      <c r="A133" s="140"/>
      <c r="B133" s="140"/>
      <c r="C133" s="140"/>
    </row>
    <row r="134" spans="1:3" ht="12.75">
      <c r="A134" s="140"/>
      <c r="B134" s="140"/>
      <c r="C134" s="140"/>
    </row>
    <row r="135" spans="1:3" ht="12.75">
      <c r="A135" s="140"/>
      <c r="B135" s="140"/>
      <c r="C135" s="140"/>
    </row>
    <row r="136" spans="1:3" ht="12.75">
      <c r="A136" s="140"/>
      <c r="B136" s="140"/>
      <c r="C136" s="140"/>
    </row>
    <row r="137" spans="1:3" ht="12.75">
      <c r="A137" s="140"/>
      <c r="B137" s="140"/>
      <c r="C137" s="140"/>
    </row>
    <row r="138" spans="1:3" ht="12.75">
      <c r="A138" s="140"/>
      <c r="B138" s="140"/>
      <c r="C138" s="140"/>
    </row>
    <row r="139" spans="1:3" ht="12.75">
      <c r="A139" s="140"/>
      <c r="B139" s="140"/>
      <c r="C139" s="140"/>
    </row>
    <row r="140" spans="1:3" ht="12.75">
      <c r="A140" s="140"/>
      <c r="B140" s="140"/>
      <c r="C140" s="140"/>
    </row>
    <row r="141" spans="1:3" ht="12.75">
      <c r="A141" s="140"/>
      <c r="B141" s="140"/>
      <c r="C141" s="140"/>
    </row>
    <row r="142" spans="1:3" ht="12.75">
      <c r="A142" s="140"/>
      <c r="B142" s="140"/>
      <c r="C142" s="140"/>
    </row>
    <row r="143" spans="1:3" ht="12.75">
      <c r="A143" s="140"/>
      <c r="B143" s="140"/>
      <c r="C143" s="140"/>
    </row>
    <row r="144" spans="1:3" ht="12.75">
      <c r="A144" s="140"/>
      <c r="B144" s="140"/>
      <c r="C144" s="140"/>
    </row>
    <row r="145" spans="1:3" ht="12.75">
      <c r="A145" s="140"/>
      <c r="B145" s="140"/>
      <c r="C145" s="140"/>
    </row>
    <row r="146" spans="1:3" ht="12.75">
      <c r="A146" s="140"/>
      <c r="B146" s="140"/>
      <c r="C146" s="140"/>
    </row>
    <row r="147" spans="1:3" ht="12.75">
      <c r="A147" s="140"/>
      <c r="B147" s="140"/>
      <c r="C147" s="140"/>
    </row>
    <row r="148" spans="1:3" ht="12.75">
      <c r="A148" s="140"/>
      <c r="B148" s="140"/>
      <c r="C148" s="140"/>
    </row>
    <row r="149" spans="1:3" ht="12.75">
      <c r="A149" s="140"/>
      <c r="B149" s="140"/>
      <c r="C149" s="140"/>
    </row>
    <row r="150" spans="1:3" ht="12.75">
      <c r="A150" s="140"/>
      <c r="B150" s="140"/>
      <c r="C150" s="140"/>
    </row>
    <row r="151" spans="1:3" ht="12.75">
      <c r="A151" s="140"/>
      <c r="B151" s="140"/>
      <c r="C151" s="140"/>
    </row>
    <row r="152" spans="1:3" ht="12.75">
      <c r="A152" s="140"/>
      <c r="B152" s="140"/>
      <c r="C152" s="140"/>
    </row>
    <row r="153" spans="1:3" ht="12.75">
      <c r="A153" s="140"/>
      <c r="B153" s="140"/>
      <c r="C153" s="140"/>
    </row>
    <row r="154" spans="1:3" ht="12.75">
      <c r="A154" s="140"/>
      <c r="B154" s="140"/>
      <c r="C154" s="140"/>
    </row>
    <row r="155" spans="1:3" ht="12.75">
      <c r="A155" s="140"/>
      <c r="B155" s="140"/>
      <c r="C155" s="140"/>
    </row>
    <row r="156" spans="1:3" ht="12.75">
      <c r="A156" s="140"/>
      <c r="B156" s="140"/>
      <c r="C156" s="140"/>
    </row>
    <row r="157" spans="1:3" ht="12.75">
      <c r="A157" s="140"/>
      <c r="B157" s="140"/>
      <c r="C157" s="140"/>
    </row>
    <row r="158" spans="1:3" ht="12.75">
      <c r="A158" s="140"/>
      <c r="B158" s="140"/>
      <c r="C158" s="140"/>
    </row>
    <row r="159" spans="1:3" ht="12.75">
      <c r="A159" s="140"/>
      <c r="B159" s="140"/>
      <c r="C159" s="140"/>
    </row>
    <row r="160" spans="1:3" ht="12.75">
      <c r="A160" s="140"/>
      <c r="B160" s="140"/>
      <c r="C160" s="140"/>
    </row>
    <row r="161" spans="1:3" ht="12.75">
      <c r="A161" s="140"/>
      <c r="B161" s="140"/>
      <c r="C161" s="140"/>
    </row>
    <row r="162" spans="1:3" ht="12.75">
      <c r="A162" s="140"/>
      <c r="B162" s="140"/>
      <c r="C162" s="140"/>
    </row>
    <row r="163" spans="1:3" ht="12.75">
      <c r="A163" s="140"/>
      <c r="B163" s="140"/>
      <c r="C163" s="140"/>
    </row>
    <row r="164" spans="1:3" ht="12.75">
      <c r="A164" s="140"/>
      <c r="B164" s="140"/>
      <c r="C164" s="140"/>
    </row>
    <row r="165" spans="1:3" ht="12.75">
      <c r="A165" s="140"/>
      <c r="B165" s="140"/>
      <c r="C165" s="140"/>
    </row>
    <row r="166" spans="1:3" ht="12.75">
      <c r="A166" s="140"/>
      <c r="B166" s="140"/>
      <c r="C166" s="140"/>
    </row>
    <row r="167" spans="1:3" ht="12.75">
      <c r="A167" s="140"/>
      <c r="B167" s="140"/>
      <c r="C167" s="140"/>
    </row>
    <row r="168" spans="1:3" ht="12.75">
      <c r="A168" s="140"/>
      <c r="B168" s="140"/>
      <c r="C168" s="140"/>
    </row>
    <row r="169" spans="1:3" ht="12.75">
      <c r="A169" s="140"/>
      <c r="B169" s="140"/>
      <c r="C169" s="140"/>
    </row>
    <row r="170" spans="1:3" ht="12.75">
      <c r="A170" s="140"/>
      <c r="B170" s="140"/>
      <c r="C170" s="140"/>
    </row>
    <row r="171" spans="1:3" ht="12.75">
      <c r="A171" s="140"/>
      <c r="B171" s="140"/>
      <c r="C171" s="140"/>
    </row>
    <row r="172" spans="1:3" ht="12.75">
      <c r="A172" s="140"/>
      <c r="B172" s="140"/>
      <c r="C172" s="140"/>
    </row>
    <row r="173" spans="1:3" ht="12.75">
      <c r="A173" s="140"/>
      <c r="B173" s="140"/>
      <c r="C173" s="140"/>
    </row>
    <row r="174" spans="1:3" ht="12.75">
      <c r="A174" s="140"/>
      <c r="B174" s="140"/>
      <c r="C174" s="140"/>
    </row>
    <row r="175" spans="1:3" ht="12.75">
      <c r="A175" s="140"/>
      <c r="B175" s="140"/>
      <c r="C175" s="140"/>
    </row>
    <row r="176" spans="1:3" ht="12.75">
      <c r="A176" s="140"/>
      <c r="B176" s="140"/>
      <c r="C176" s="140"/>
    </row>
    <row r="177" spans="1:3" ht="12.75">
      <c r="A177" s="140"/>
      <c r="B177" s="140"/>
      <c r="C177" s="140"/>
    </row>
    <row r="178" spans="1:3" ht="12.75">
      <c r="A178" s="140"/>
      <c r="B178" s="140"/>
      <c r="C178" s="140"/>
    </row>
    <row r="179" spans="1:3" ht="12.75">
      <c r="A179" s="140"/>
      <c r="B179" s="140"/>
      <c r="C179" s="140"/>
    </row>
    <row r="180" spans="1:3" ht="12.75">
      <c r="A180" s="140"/>
      <c r="B180" s="140"/>
      <c r="C180" s="140"/>
    </row>
    <row r="181" spans="1:3" ht="12.75">
      <c r="A181" s="140"/>
      <c r="B181" s="140"/>
      <c r="C181" s="140"/>
    </row>
    <row r="182" spans="1:3" ht="12.75">
      <c r="A182" s="140"/>
      <c r="B182" s="140"/>
      <c r="C182" s="140"/>
    </row>
    <row r="183" spans="1:3" ht="12.75">
      <c r="A183" s="140"/>
      <c r="B183" s="140"/>
      <c r="C183" s="140"/>
    </row>
    <row r="184" spans="1:3" ht="12.75">
      <c r="A184" s="140"/>
      <c r="B184" s="140"/>
      <c r="C184" s="140"/>
    </row>
    <row r="185" spans="1:3" ht="12.75">
      <c r="A185" s="140"/>
      <c r="B185" s="140"/>
      <c r="C185" s="140"/>
    </row>
    <row r="186" spans="1:3" ht="12.75">
      <c r="A186" s="140"/>
      <c r="B186" s="140"/>
      <c r="C186" s="140"/>
    </row>
    <row r="187" spans="1:3" ht="12.75">
      <c r="A187" s="140"/>
      <c r="B187" s="140"/>
      <c r="C187" s="140"/>
    </row>
    <row r="188" spans="1:3" ht="12.75">
      <c r="A188" s="140"/>
      <c r="B188" s="140"/>
      <c r="C188" s="140"/>
    </row>
    <row r="189" spans="1:3" ht="12.75">
      <c r="A189" s="140"/>
      <c r="B189" s="140"/>
      <c r="C189" s="140"/>
    </row>
    <row r="190" spans="1:3" ht="12.75">
      <c r="A190" s="140"/>
      <c r="B190" s="140"/>
      <c r="C190" s="140"/>
    </row>
    <row r="191" spans="1:3" ht="12.75">
      <c r="A191" s="140"/>
      <c r="B191" s="140"/>
      <c r="C191" s="140"/>
    </row>
    <row r="192" spans="1:3" ht="12.75">
      <c r="A192" s="140"/>
      <c r="B192" s="140"/>
      <c r="C192" s="140"/>
    </row>
    <row r="193" spans="1:3" ht="12.75">
      <c r="A193" s="140"/>
      <c r="B193" s="140"/>
      <c r="C193" s="140"/>
    </row>
    <row r="194" spans="1:3" ht="12.75">
      <c r="A194" s="140"/>
      <c r="B194" s="140"/>
      <c r="C194" s="140"/>
    </row>
    <row r="195" spans="1:3" ht="12.75">
      <c r="A195" s="140"/>
      <c r="B195" s="140"/>
      <c r="C195" s="140"/>
    </row>
    <row r="196" spans="1:3" ht="12.75">
      <c r="A196" s="140"/>
      <c r="B196" s="140"/>
      <c r="C196" s="140"/>
    </row>
    <row r="197" spans="1:3" ht="12.75">
      <c r="A197" s="140"/>
      <c r="B197" s="140"/>
      <c r="C197" s="140"/>
    </row>
    <row r="198" spans="1:3" ht="12.75">
      <c r="A198" s="140"/>
      <c r="B198" s="140"/>
      <c r="C198" s="140"/>
    </row>
    <row r="199" spans="1:3" ht="12.75">
      <c r="A199" s="140"/>
      <c r="B199" s="140"/>
      <c r="C199" s="140"/>
    </row>
    <row r="200" spans="1:3" ht="12.75">
      <c r="A200" s="140"/>
      <c r="B200" s="140"/>
      <c r="C200" s="140"/>
    </row>
    <row r="201" spans="1:3" ht="12.75">
      <c r="A201" s="140"/>
      <c r="B201" s="140"/>
      <c r="C201" s="140"/>
    </row>
    <row r="202" spans="1:3" ht="12.75">
      <c r="A202" s="140"/>
      <c r="B202" s="140"/>
      <c r="C202" s="140"/>
    </row>
    <row r="203" spans="1:3" ht="12.75">
      <c r="A203" s="140"/>
      <c r="B203" s="140"/>
      <c r="C203" s="140"/>
    </row>
    <row r="204" spans="1:3" ht="12.75">
      <c r="A204" s="140"/>
      <c r="B204" s="140"/>
      <c r="C204" s="140"/>
    </row>
    <row r="205" spans="1:3" ht="12.75">
      <c r="A205" s="140"/>
      <c r="B205" s="140"/>
      <c r="C205" s="140"/>
    </row>
    <row r="206" spans="1:3" ht="12.75">
      <c r="A206" s="140"/>
      <c r="B206" s="140"/>
      <c r="C206" s="140"/>
    </row>
    <row r="207" spans="1:3" ht="12.75">
      <c r="A207" s="140"/>
      <c r="B207" s="140"/>
      <c r="C207" s="140"/>
    </row>
    <row r="208" spans="1:3" ht="12.75">
      <c r="A208" s="140"/>
      <c r="B208" s="140"/>
      <c r="C208" s="140"/>
    </row>
    <row r="209" spans="1:3" ht="12.75">
      <c r="A209" s="140"/>
      <c r="B209" s="140"/>
      <c r="C209" s="140"/>
    </row>
    <row r="210" spans="1:3" ht="12.75">
      <c r="A210" s="140"/>
      <c r="B210" s="140"/>
      <c r="C210" s="140"/>
    </row>
    <row r="211" spans="1:3" ht="12.75">
      <c r="A211" s="140"/>
      <c r="B211" s="140"/>
      <c r="C211" s="140"/>
    </row>
    <row r="212" spans="1:3" ht="12.75">
      <c r="A212" s="140"/>
      <c r="B212" s="140"/>
      <c r="C212" s="140"/>
    </row>
    <row r="213" spans="1:3" ht="12.75">
      <c r="A213" s="140"/>
      <c r="B213" s="140"/>
      <c r="C213" s="140"/>
    </row>
    <row r="214" spans="1:3" ht="12.75">
      <c r="A214" s="140"/>
      <c r="B214" s="140"/>
      <c r="C214" s="140"/>
    </row>
    <row r="215" spans="1:3" ht="12.75">
      <c r="A215" s="140"/>
      <c r="B215" s="140"/>
      <c r="C215" s="140"/>
    </row>
    <row r="216" spans="1:3" ht="12.75">
      <c r="A216" s="140"/>
      <c r="B216" s="140"/>
      <c r="C216" s="140"/>
    </row>
    <row r="217" spans="1:3" ht="12.75">
      <c r="A217" s="140"/>
      <c r="B217" s="140"/>
      <c r="C217" s="140"/>
    </row>
    <row r="218" spans="1:3" ht="12.75">
      <c r="A218" s="140"/>
      <c r="B218" s="140"/>
      <c r="C218" s="140"/>
    </row>
    <row r="219" spans="1:3" ht="12.75">
      <c r="A219" s="140"/>
      <c r="B219" s="140"/>
      <c r="C219" s="140"/>
    </row>
    <row r="220" spans="1:3" ht="12.75">
      <c r="A220" s="140"/>
      <c r="B220" s="140"/>
      <c r="C220" s="140"/>
    </row>
    <row r="221" spans="1:3" ht="12.75">
      <c r="A221" s="140"/>
      <c r="B221" s="140"/>
      <c r="C221" s="140"/>
    </row>
    <row r="222" spans="1:3" ht="12.75">
      <c r="A222" s="140"/>
      <c r="B222" s="140"/>
      <c r="C222" s="140"/>
    </row>
    <row r="223" spans="1:3" ht="12.75">
      <c r="A223" s="140"/>
      <c r="B223" s="140"/>
      <c r="C223" s="140"/>
    </row>
    <row r="224" spans="1:3" ht="12.75">
      <c r="A224" s="140"/>
      <c r="B224" s="140"/>
      <c r="C224" s="140"/>
    </row>
    <row r="225" spans="1:3" ht="12.75">
      <c r="A225" s="140"/>
      <c r="B225" s="140"/>
      <c r="C225" s="140"/>
    </row>
    <row r="226" spans="1:3" ht="12.75">
      <c r="A226" s="140"/>
      <c r="B226" s="140"/>
      <c r="C226" s="140"/>
    </row>
    <row r="227" spans="1:3" ht="12.75">
      <c r="A227" s="140"/>
      <c r="B227" s="140"/>
      <c r="C227" s="140"/>
    </row>
  </sheetData>
  <mergeCells count="3">
    <mergeCell ref="A4:B4"/>
    <mergeCell ref="A1:B1"/>
    <mergeCell ref="A5:C5"/>
  </mergeCells>
  <printOptions horizontalCentered="1" verticalCentered="1"/>
  <pageMargins left="0.5" right="0.5" top="0.5" bottom="0.5" header="0.5" footer="0.25"/>
  <pageSetup horizontalDpi="600" verticalDpi="600" orientation="landscape" scale="73" r:id="rId2"/>
  <headerFooter alignWithMargins="0">
    <oddFooter>&amp;L&amp;8&amp;F &amp;A &amp;D&amp;C&amp;P</oddFooter>
  </headerFooter>
  <drawing r:id="rId1"/>
</worksheet>
</file>

<file path=xl/worksheets/sheet2.xml><?xml version="1.0" encoding="utf-8"?>
<worksheet xmlns="http://schemas.openxmlformats.org/spreadsheetml/2006/main" xmlns:r="http://schemas.openxmlformats.org/officeDocument/2006/relationships">
  <dimension ref="A1:K237"/>
  <sheetViews>
    <sheetView view="pageBreakPreview" zoomScale="60" zoomScaleNormal="66" workbookViewId="0" topLeftCell="A1">
      <selection activeCell="E14" sqref="E14"/>
    </sheetView>
  </sheetViews>
  <sheetFormatPr defaultColWidth="9.140625" defaultRowHeight="12.75"/>
  <cols>
    <col min="1" max="1" width="6.57421875" style="62" customWidth="1"/>
    <col min="2" max="2" width="4.140625" style="60" customWidth="1"/>
    <col min="3" max="3" width="46.57421875" style="0" customWidth="1"/>
    <col min="4" max="4" width="17.28125" style="70" bestFit="1" customWidth="1"/>
    <col min="5" max="5" width="18.421875" style="71" customWidth="1"/>
    <col min="6" max="6" width="23.28125" style="36" customWidth="1"/>
    <col min="7" max="7" width="23.8515625" style="39" customWidth="1"/>
    <col min="8" max="8" width="23.00390625" style="2" customWidth="1"/>
    <col min="9" max="9" width="22.140625" style="2" customWidth="1"/>
    <col min="10" max="10" width="21.8515625" style="37" customWidth="1"/>
    <col min="11" max="16384" width="41.140625" style="0" customWidth="1"/>
  </cols>
  <sheetData>
    <row r="1" spans="1:10" s="16" customFormat="1" ht="41.25" customHeight="1">
      <c r="A1" s="543" t="s">
        <v>115</v>
      </c>
      <c r="B1" s="543"/>
      <c r="C1" s="543"/>
      <c r="D1" s="543"/>
      <c r="E1" s="543"/>
      <c r="F1" s="543"/>
      <c r="G1" s="543"/>
      <c r="H1" s="543"/>
      <c r="I1" s="543"/>
      <c r="J1" s="543"/>
    </row>
    <row r="2" spans="1:10" s="16" customFormat="1" ht="26.25" customHeight="1">
      <c r="A2" s="86" t="s">
        <v>22</v>
      </c>
      <c r="B2" s="45"/>
      <c r="C2" s="45"/>
      <c r="D2" s="63"/>
      <c r="E2" s="46"/>
      <c r="F2" s="26"/>
      <c r="G2" s="26"/>
      <c r="H2" s="26"/>
      <c r="I2" s="76"/>
      <c r="J2" s="77"/>
    </row>
    <row r="3" spans="1:10" s="16" customFormat="1" ht="26.25" customHeight="1">
      <c r="A3" s="86" t="s">
        <v>272</v>
      </c>
      <c r="B3" s="45"/>
      <c r="C3" s="45"/>
      <c r="D3" s="63"/>
      <c r="E3" s="46"/>
      <c r="F3" s="26"/>
      <c r="G3" s="26"/>
      <c r="H3" s="26"/>
      <c r="I3" s="76"/>
      <c r="J3" s="77"/>
    </row>
    <row r="4" spans="1:10" s="16" customFormat="1" ht="23.25">
      <c r="A4" s="47" t="s">
        <v>225</v>
      </c>
      <c r="B4" s="45"/>
      <c r="C4" s="45"/>
      <c r="D4" s="63"/>
      <c r="E4" s="46"/>
      <c r="F4" s="26"/>
      <c r="G4" s="26"/>
      <c r="H4" s="26"/>
      <c r="I4" s="76"/>
      <c r="J4" s="77"/>
    </row>
    <row r="5" spans="1:10" s="16" customFormat="1" ht="18" customHeight="1">
      <c r="A5" s="513" t="s">
        <v>18</v>
      </c>
      <c r="B5" s="514"/>
      <c r="C5" s="514"/>
      <c r="D5" s="515"/>
      <c r="E5" s="514"/>
      <c r="F5" s="516"/>
      <c r="G5" s="47"/>
      <c r="H5" s="47"/>
      <c r="I5" s="47"/>
      <c r="J5" s="47"/>
    </row>
    <row r="6" spans="1:10" s="16" customFormat="1" ht="9" customHeight="1">
      <c r="A6" s="47"/>
      <c r="B6" s="47"/>
      <c r="C6" s="47"/>
      <c r="D6" s="64"/>
      <c r="E6" s="47"/>
      <c r="F6" s="47"/>
      <c r="G6" s="47"/>
      <c r="H6" s="47"/>
      <c r="I6" s="47"/>
      <c r="J6" s="47"/>
    </row>
    <row r="7" spans="1:10" s="16" customFormat="1" ht="25.5" customHeight="1" thickBot="1">
      <c r="A7" s="547" t="s">
        <v>265</v>
      </c>
      <c r="B7" s="547"/>
      <c r="C7" s="547"/>
      <c r="D7" s="547"/>
      <c r="E7" s="547"/>
      <c r="F7" s="547"/>
      <c r="G7" s="547"/>
      <c r="H7" s="547"/>
      <c r="I7" s="547"/>
      <c r="J7" s="547"/>
    </row>
    <row r="8" spans="1:10" s="35" customFormat="1" ht="25.5" customHeight="1" thickTop="1">
      <c r="A8" s="126" t="s">
        <v>100</v>
      </c>
      <c r="B8" s="127"/>
      <c r="C8" s="135"/>
      <c r="D8" s="550" t="s">
        <v>187</v>
      </c>
      <c r="E8" s="551"/>
      <c r="F8" s="128" t="s">
        <v>188</v>
      </c>
      <c r="G8" s="128" t="s">
        <v>189</v>
      </c>
      <c r="H8" s="128" t="s">
        <v>190</v>
      </c>
      <c r="I8" s="128" t="s">
        <v>191</v>
      </c>
      <c r="J8" s="136" t="s">
        <v>192</v>
      </c>
    </row>
    <row r="9" spans="1:10" s="35" customFormat="1" ht="25.5" customHeight="1">
      <c r="A9" s="129"/>
      <c r="B9" s="130"/>
      <c r="C9" s="131"/>
      <c r="D9" s="552" t="s">
        <v>111</v>
      </c>
      <c r="E9" s="553"/>
      <c r="F9" s="132" t="s">
        <v>106</v>
      </c>
      <c r="G9" s="132" t="s">
        <v>107</v>
      </c>
      <c r="H9" s="132" t="s">
        <v>108</v>
      </c>
      <c r="I9" s="132" t="s">
        <v>109</v>
      </c>
      <c r="J9" s="137" t="s">
        <v>110</v>
      </c>
    </row>
    <row r="10" spans="1:10" s="35" customFormat="1" ht="15.75">
      <c r="A10" s="331"/>
      <c r="B10" s="332"/>
      <c r="C10" s="231"/>
      <c r="D10" s="333"/>
      <c r="E10" s="334"/>
      <c r="F10" s="335"/>
      <c r="G10" s="336"/>
      <c r="H10" s="335"/>
      <c r="I10" s="335"/>
      <c r="J10" s="337"/>
    </row>
    <row r="11" spans="1:10" s="35" customFormat="1" ht="15.75">
      <c r="A11" s="338" t="s">
        <v>246</v>
      </c>
      <c r="B11" s="339"/>
      <c r="C11" s="340"/>
      <c r="D11" s="333"/>
      <c r="E11" s="334"/>
      <c r="F11" s="335"/>
      <c r="G11" s="336"/>
      <c r="H11" s="335"/>
      <c r="I11" s="335"/>
      <c r="J11" s="337"/>
    </row>
    <row r="12" spans="1:10" s="35" customFormat="1" ht="15">
      <c r="A12" s="250" t="s">
        <v>81</v>
      </c>
      <c r="B12" s="341" t="s">
        <v>105</v>
      </c>
      <c r="C12" s="342"/>
      <c r="D12" s="496">
        <v>100000</v>
      </c>
      <c r="E12" s="133" t="s">
        <v>198</v>
      </c>
      <c r="F12" s="344"/>
      <c r="G12" s="344"/>
      <c r="H12" s="344"/>
      <c r="I12" s="344"/>
      <c r="J12" s="345"/>
    </row>
    <row r="13" spans="1:10" s="35" customFormat="1" ht="48.75" customHeight="1">
      <c r="A13" s="250" t="s">
        <v>122</v>
      </c>
      <c r="B13" s="548" t="s">
        <v>112</v>
      </c>
      <c r="C13" s="549"/>
      <c r="D13" s="496">
        <v>25000</v>
      </c>
      <c r="E13" s="133" t="s">
        <v>198</v>
      </c>
      <c r="F13" s="344"/>
      <c r="G13" s="344"/>
      <c r="H13" s="344"/>
      <c r="I13" s="344"/>
      <c r="J13" s="345"/>
    </row>
    <row r="14" spans="1:10" s="35" customFormat="1" ht="15">
      <c r="A14" s="250" t="s">
        <v>127</v>
      </c>
      <c r="B14" s="341" t="s">
        <v>101</v>
      </c>
      <c r="C14" s="342"/>
      <c r="D14" s="496">
        <v>12000</v>
      </c>
      <c r="E14" s="133" t="s">
        <v>199</v>
      </c>
      <c r="F14" s="344"/>
      <c r="G14" s="344"/>
      <c r="H14" s="344"/>
      <c r="I14" s="344"/>
      <c r="J14" s="345"/>
    </row>
    <row r="15" spans="1:10" s="35" customFormat="1" ht="15">
      <c r="A15" s="251" t="s">
        <v>128</v>
      </c>
      <c r="B15" s="341" t="s">
        <v>44</v>
      </c>
      <c r="C15" s="342"/>
      <c r="D15" s="496"/>
      <c r="E15" s="133"/>
      <c r="F15" s="346"/>
      <c r="G15" s="346"/>
      <c r="H15" s="346"/>
      <c r="I15" s="346"/>
      <c r="J15" s="347"/>
    </row>
    <row r="16" spans="1:10" s="35" customFormat="1" ht="15.75">
      <c r="A16" s="252" t="s">
        <v>231</v>
      </c>
      <c r="B16" s="348"/>
      <c r="C16" s="342" t="s">
        <v>171</v>
      </c>
      <c r="D16" s="496">
        <v>1000</v>
      </c>
      <c r="E16" s="133" t="s">
        <v>200</v>
      </c>
      <c r="F16" s="344"/>
      <c r="G16" s="344"/>
      <c r="H16" s="344"/>
      <c r="I16" s="344"/>
      <c r="J16" s="345"/>
    </row>
    <row r="17" spans="1:10" s="35" customFormat="1" ht="15.75">
      <c r="A17" s="252" t="s">
        <v>232</v>
      </c>
      <c r="B17" s="348"/>
      <c r="C17" s="342" t="s">
        <v>172</v>
      </c>
      <c r="D17" s="496">
        <v>2000</v>
      </c>
      <c r="E17" s="133" t="s">
        <v>200</v>
      </c>
      <c r="F17" s="344"/>
      <c r="G17" s="344"/>
      <c r="H17" s="344"/>
      <c r="I17" s="344"/>
      <c r="J17" s="345"/>
    </row>
    <row r="18" spans="1:10" s="35" customFormat="1" ht="15.75">
      <c r="A18" s="252" t="s">
        <v>233</v>
      </c>
      <c r="B18" s="348"/>
      <c r="C18" s="342" t="s">
        <v>173</v>
      </c>
      <c r="D18" s="496">
        <v>1000</v>
      </c>
      <c r="E18" s="133" t="s">
        <v>200</v>
      </c>
      <c r="F18" s="344"/>
      <c r="G18" s="344"/>
      <c r="H18" s="344"/>
      <c r="I18" s="344"/>
      <c r="J18" s="345"/>
    </row>
    <row r="19" spans="1:10" s="35" customFormat="1" ht="15.75">
      <c r="A19" s="254" t="s">
        <v>234</v>
      </c>
      <c r="B19" s="348"/>
      <c r="C19" s="342" t="s">
        <v>174</v>
      </c>
      <c r="D19" s="496">
        <f>ROUND(SUM(D25:D32),-3)</f>
        <v>3154000</v>
      </c>
      <c r="E19" s="133" t="s">
        <v>200</v>
      </c>
      <c r="F19" s="344"/>
      <c r="G19" s="344"/>
      <c r="H19" s="344"/>
      <c r="I19" s="344"/>
      <c r="J19" s="345"/>
    </row>
    <row r="20" spans="1:10" s="35" customFormat="1" ht="15">
      <c r="A20" s="250" t="s">
        <v>129</v>
      </c>
      <c r="B20" s="341" t="s">
        <v>102</v>
      </c>
      <c r="C20" s="342"/>
      <c r="D20" s="496">
        <v>300</v>
      </c>
      <c r="E20" s="133" t="s">
        <v>201</v>
      </c>
      <c r="F20" s="344"/>
      <c r="G20" s="344"/>
      <c r="H20" s="344"/>
      <c r="I20" s="344"/>
      <c r="J20" s="345"/>
    </row>
    <row r="21" spans="1:10" s="35" customFormat="1" ht="15">
      <c r="A21" s="349"/>
      <c r="B21" s="350"/>
      <c r="C21" s="351"/>
      <c r="D21" s="352"/>
      <c r="E21" s="353"/>
      <c r="F21" s="354"/>
      <c r="G21" s="354"/>
      <c r="H21" s="354"/>
      <c r="I21" s="354"/>
      <c r="J21" s="355"/>
    </row>
    <row r="22" spans="1:10" s="35" customFormat="1" ht="15">
      <c r="A22" s="356"/>
      <c r="B22" s="357"/>
      <c r="C22" s="358"/>
      <c r="D22" s="359"/>
      <c r="E22" s="360"/>
      <c r="F22" s="361"/>
      <c r="G22" s="361"/>
      <c r="H22" s="361"/>
      <c r="I22" s="361"/>
      <c r="J22" s="362"/>
    </row>
    <row r="23" spans="1:10" s="35" customFormat="1" ht="15.75">
      <c r="A23" s="321" t="s">
        <v>186</v>
      </c>
      <c r="B23" s="363"/>
      <c r="C23" s="364"/>
      <c r="D23" s="365"/>
      <c r="E23" s="366"/>
      <c r="F23" s="367"/>
      <c r="G23" s="367"/>
      <c r="H23" s="367"/>
      <c r="I23" s="367"/>
      <c r="J23" s="368"/>
    </row>
    <row r="24" spans="1:10" s="35" customFormat="1" ht="15">
      <c r="A24" s="250" t="s">
        <v>130</v>
      </c>
      <c r="B24" s="341" t="s">
        <v>103</v>
      </c>
      <c r="C24" s="342"/>
      <c r="D24" s="343"/>
      <c r="E24" s="133"/>
      <c r="F24" s="208"/>
      <c r="G24" s="208"/>
      <c r="H24" s="208"/>
      <c r="I24" s="208"/>
      <c r="J24" s="209"/>
    </row>
    <row r="25" spans="1:10" s="35" customFormat="1" ht="15">
      <c r="A25" s="250" t="s">
        <v>235</v>
      </c>
      <c r="B25" s="341"/>
      <c r="C25" s="369" t="s">
        <v>138</v>
      </c>
      <c r="D25" s="343">
        <v>1740200</v>
      </c>
      <c r="E25" s="133" t="s">
        <v>202</v>
      </c>
      <c r="F25" s="344"/>
      <c r="G25" s="344"/>
      <c r="H25" s="344"/>
      <c r="I25" s="344"/>
      <c r="J25" s="345"/>
    </row>
    <row r="26" spans="1:10" s="35" customFormat="1" ht="15">
      <c r="A26" s="250" t="s">
        <v>236</v>
      </c>
      <c r="B26" s="341"/>
      <c r="C26" s="369" t="s">
        <v>131</v>
      </c>
      <c r="D26" s="343">
        <v>1402650</v>
      </c>
      <c r="E26" s="133" t="s">
        <v>202</v>
      </c>
      <c r="F26" s="344"/>
      <c r="G26" s="344"/>
      <c r="H26" s="344"/>
      <c r="I26" s="344"/>
      <c r="J26" s="345"/>
    </row>
    <row r="27" spans="1:10" s="35" customFormat="1" ht="15">
      <c r="A27" s="250" t="s">
        <v>237</v>
      </c>
      <c r="B27" s="341" t="s">
        <v>183</v>
      </c>
      <c r="C27" s="342"/>
      <c r="D27" s="343"/>
      <c r="E27" s="133"/>
      <c r="F27" s="346"/>
      <c r="G27" s="346"/>
      <c r="H27" s="346"/>
      <c r="I27" s="346"/>
      <c r="J27" s="347"/>
    </row>
    <row r="28" spans="1:10" s="35" customFormat="1" ht="15">
      <c r="A28" s="250" t="s">
        <v>238</v>
      </c>
      <c r="B28" s="341"/>
      <c r="C28" s="369" t="s">
        <v>138</v>
      </c>
      <c r="D28" s="343">
        <v>1200</v>
      </c>
      <c r="E28" s="133" t="s">
        <v>202</v>
      </c>
      <c r="F28" s="344"/>
      <c r="G28" s="344"/>
      <c r="H28" s="344"/>
      <c r="I28" s="344"/>
      <c r="J28" s="345"/>
    </row>
    <row r="29" spans="1:10" s="35" customFormat="1" ht="15">
      <c r="A29" s="250" t="s">
        <v>239</v>
      </c>
      <c r="B29" s="341"/>
      <c r="C29" s="369" t="s">
        <v>131</v>
      </c>
      <c r="D29" s="343">
        <v>600</v>
      </c>
      <c r="E29" s="133" t="s">
        <v>202</v>
      </c>
      <c r="F29" s="344"/>
      <c r="G29" s="344"/>
      <c r="H29" s="344"/>
      <c r="I29" s="344"/>
      <c r="J29" s="345"/>
    </row>
    <row r="30" spans="1:10" s="35" customFormat="1" ht="15">
      <c r="A30" s="250" t="s">
        <v>132</v>
      </c>
      <c r="B30" s="341" t="s">
        <v>104</v>
      </c>
      <c r="C30" s="342"/>
      <c r="D30" s="343"/>
      <c r="E30" s="133"/>
      <c r="F30" s="346"/>
      <c r="G30" s="346"/>
      <c r="H30" s="346"/>
      <c r="I30" s="346"/>
      <c r="J30" s="347"/>
    </row>
    <row r="31" spans="1:10" s="35" customFormat="1" ht="15">
      <c r="A31" s="250" t="s">
        <v>175</v>
      </c>
      <c r="B31" s="341"/>
      <c r="C31" s="369" t="s">
        <v>138</v>
      </c>
      <c r="D31" s="343">
        <v>9400</v>
      </c>
      <c r="E31" s="133" t="s">
        <v>202</v>
      </c>
      <c r="F31" s="344"/>
      <c r="G31" s="344"/>
      <c r="H31" s="344"/>
      <c r="I31" s="344"/>
      <c r="J31" s="345"/>
    </row>
    <row r="32" spans="1:10" s="35" customFormat="1" ht="15">
      <c r="A32" s="250" t="s">
        <v>184</v>
      </c>
      <c r="B32" s="341"/>
      <c r="C32" s="369" t="s">
        <v>131</v>
      </c>
      <c r="D32" s="343">
        <v>200</v>
      </c>
      <c r="E32" s="133" t="s">
        <v>202</v>
      </c>
      <c r="F32" s="344"/>
      <c r="G32" s="344"/>
      <c r="H32" s="344"/>
      <c r="I32" s="344"/>
      <c r="J32" s="345"/>
    </row>
    <row r="33" spans="1:10" s="35" customFormat="1" ht="15">
      <c r="A33" s="467"/>
      <c r="B33" s="375"/>
      <c r="C33" s="468"/>
      <c r="D33" s="352"/>
      <c r="E33" s="353"/>
      <c r="F33" s="354"/>
      <c r="G33" s="354"/>
      <c r="H33" s="354"/>
      <c r="I33" s="354"/>
      <c r="J33" s="355"/>
    </row>
    <row r="34" spans="1:10" s="35" customFormat="1" ht="15">
      <c r="A34" s="356"/>
      <c r="B34" s="357"/>
      <c r="C34" s="358"/>
      <c r="D34" s="359"/>
      <c r="E34" s="360"/>
      <c r="F34" s="361"/>
      <c r="G34" s="361"/>
      <c r="H34" s="361"/>
      <c r="I34" s="361"/>
      <c r="J34" s="362"/>
    </row>
    <row r="35" spans="1:10" s="35" customFormat="1" ht="15.75">
      <c r="A35" s="370" t="s">
        <v>196</v>
      </c>
      <c r="B35" s="371"/>
      <c r="C35" s="372"/>
      <c r="D35" s="365"/>
      <c r="E35" s="393"/>
      <c r="F35" s="391"/>
      <c r="G35" s="391"/>
      <c r="H35" s="391"/>
      <c r="I35" s="391"/>
      <c r="J35" s="392"/>
    </row>
    <row r="36" spans="1:10" ht="15">
      <c r="A36" s="251" t="s">
        <v>133</v>
      </c>
      <c r="B36" s="341" t="s">
        <v>103</v>
      </c>
      <c r="C36" s="342"/>
      <c r="D36" s="343"/>
      <c r="E36" s="133"/>
      <c r="F36" s="208"/>
      <c r="G36" s="208"/>
      <c r="H36" s="208"/>
      <c r="I36" s="208"/>
      <c r="J36" s="209"/>
    </row>
    <row r="37" spans="1:10" ht="15">
      <c r="A37" s="278" t="s">
        <v>176</v>
      </c>
      <c r="B37" s="341"/>
      <c r="C37" s="369" t="s">
        <v>138</v>
      </c>
      <c r="D37" s="373">
        <v>298625600</v>
      </c>
      <c r="E37" s="133" t="s">
        <v>203</v>
      </c>
      <c r="F37" s="143"/>
      <c r="G37" s="143"/>
      <c r="H37" s="143"/>
      <c r="I37" s="143"/>
      <c r="J37" s="144"/>
    </row>
    <row r="38" spans="1:10" ht="15">
      <c r="A38" s="280" t="s">
        <v>177</v>
      </c>
      <c r="B38" s="341"/>
      <c r="C38" s="369" t="s">
        <v>131</v>
      </c>
      <c r="D38" s="373">
        <v>57572800</v>
      </c>
      <c r="E38" s="133" t="s">
        <v>203</v>
      </c>
      <c r="F38" s="143"/>
      <c r="G38" s="143"/>
      <c r="H38" s="143"/>
      <c r="I38" s="143"/>
      <c r="J38" s="144"/>
    </row>
    <row r="39" spans="1:10" ht="15">
      <c r="A39" s="251" t="s">
        <v>134</v>
      </c>
      <c r="B39" s="341" t="s">
        <v>183</v>
      </c>
      <c r="C39" s="342"/>
      <c r="D39" s="411"/>
      <c r="E39" s="133"/>
      <c r="F39" s="206"/>
      <c r="G39" s="206"/>
      <c r="H39" s="206"/>
      <c r="I39" s="206"/>
      <c r="J39" s="207"/>
    </row>
    <row r="40" spans="1:10" ht="15">
      <c r="A40" s="278" t="s">
        <v>178</v>
      </c>
      <c r="B40" s="341"/>
      <c r="C40" s="369" t="s">
        <v>138</v>
      </c>
      <c r="D40" s="373">
        <v>356400</v>
      </c>
      <c r="E40" s="133" t="s">
        <v>203</v>
      </c>
      <c r="F40" s="143"/>
      <c r="G40" s="143"/>
      <c r="H40" s="143"/>
      <c r="I40" s="143"/>
      <c r="J40" s="144"/>
    </row>
    <row r="41" spans="1:10" ht="15">
      <c r="A41" s="280" t="s">
        <v>179</v>
      </c>
      <c r="B41" s="341"/>
      <c r="C41" s="369" t="s">
        <v>131</v>
      </c>
      <c r="D41" s="373">
        <v>43200</v>
      </c>
      <c r="E41" s="133" t="s">
        <v>203</v>
      </c>
      <c r="F41" s="143"/>
      <c r="G41" s="143"/>
      <c r="H41" s="143"/>
      <c r="I41" s="143"/>
      <c r="J41" s="144"/>
    </row>
    <row r="42" spans="1:10" ht="15">
      <c r="A42" s="251" t="s">
        <v>135</v>
      </c>
      <c r="B42" s="341" t="s">
        <v>104</v>
      </c>
      <c r="C42" s="342"/>
      <c r="D42" s="411"/>
      <c r="E42" s="133"/>
      <c r="F42" s="206"/>
      <c r="G42" s="206"/>
      <c r="H42" s="206"/>
      <c r="I42" s="206"/>
      <c r="J42" s="207"/>
    </row>
    <row r="43" spans="1:10" ht="15">
      <c r="A43" s="278" t="s">
        <v>180</v>
      </c>
      <c r="B43" s="341"/>
      <c r="C43" s="369" t="s">
        <v>138</v>
      </c>
      <c r="D43" s="373">
        <v>18399400</v>
      </c>
      <c r="E43" s="133" t="s">
        <v>203</v>
      </c>
      <c r="F43" s="143"/>
      <c r="G43" s="143"/>
      <c r="H43" s="143"/>
      <c r="I43" s="143"/>
      <c r="J43" s="144"/>
    </row>
    <row r="44" spans="1:10" ht="15">
      <c r="A44" s="280" t="s">
        <v>181</v>
      </c>
      <c r="B44" s="341"/>
      <c r="C44" s="369" t="s">
        <v>131</v>
      </c>
      <c r="D44" s="373">
        <v>263000</v>
      </c>
      <c r="E44" s="133" t="s">
        <v>203</v>
      </c>
      <c r="F44" s="143"/>
      <c r="G44" s="143"/>
      <c r="H44" s="143"/>
      <c r="I44" s="143"/>
      <c r="J44" s="144"/>
    </row>
    <row r="45" spans="1:10" ht="15">
      <c r="A45" s="374"/>
      <c r="B45" s="375"/>
      <c r="C45" s="376"/>
      <c r="D45" s="394"/>
      <c r="E45" s="395"/>
      <c r="F45" s="398"/>
      <c r="G45" s="398"/>
      <c r="H45" s="398"/>
      <c r="I45" s="398"/>
      <c r="J45" s="399"/>
    </row>
    <row r="46" spans="1:10" ht="15">
      <c r="A46" s="377"/>
      <c r="B46" s="357"/>
      <c r="C46" s="378"/>
      <c r="D46" s="359"/>
      <c r="E46" s="360"/>
      <c r="F46" s="396"/>
      <c r="G46" s="396"/>
      <c r="H46" s="396"/>
      <c r="I46" s="396"/>
      <c r="J46" s="397"/>
    </row>
    <row r="47" spans="1:10" ht="15.75">
      <c r="A47" s="379" t="s">
        <v>185</v>
      </c>
      <c r="B47" s="380"/>
      <c r="C47" s="381"/>
      <c r="D47" s="365"/>
      <c r="E47" s="393"/>
      <c r="F47" s="367"/>
      <c r="G47" s="367"/>
      <c r="H47" s="367"/>
      <c r="I47" s="367"/>
      <c r="J47" s="368"/>
    </row>
    <row r="48" spans="1:10" ht="15">
      <c r="A48" s="134" t="s">
        <v>26</v>
      </c>
      <c r="B48" s="416" t="s">
        <v>103</v>
      </c>
      <c r="C48" s="418"/>
      <c r="D48" s="365"/>
      <c r="E48" s="393"/>
      <c r="F48" s="367"/>
      <c r="G48" s="367"/>
      <c r="H48" s="367"/>
      <c r="I48" s="367"/>
      <c r="J48" s="368"/>
    </row>
    <row r="49" spans="1:10" ht="33" customHeight="1">
      <c r="A49" s="134" t="s">
        <v>182</v>
      </c>
      <c r="B49" s="545" t="s">
        <v>259</v>
      </c>
      <c r="C49" s="546"/>
      <c r="D49" s="497">
        <f>(D25+D26)*0.7</f>
        <v>2199995</v>
      </c>
      <c r="E49" s="133" t="s">
        <v>202</v>
      </c>
      <c r="F49" s="344"/>
      <c r="G49" s="344"/>
      <c r="H49" s="344"/>
      <c r="I49" s="344"/>
      <c r="J49" s="345"/>
    </row>
    <row r="50" spans="1:11" ht="37.5" customHeight="1">
      <c r="A50" s="134" t="s">
        <v>240</v>
      </c>
      <c r="B50" s="545" t="s">
        <v>260</v>
      </c>
      <c r="C50" s="546"/>
      <c r="D50" s="497">
        <f>(D25+D26)*0.3</f>
        <v>942855</v>
      </c>
      <c r="E50" s="133" t="s">
        <v>202</v>
      </c>
      <c r="F50" s="482"/>
      <c r="G50" s="482"/>
      <c r="H50" s="482"/>
      <c r="I50" s="482"/>
      <c r="J50" s="483"/>
      <c r="K50" s="34"/>
    </row>
    <row r="51" spans="1:11" ht="18" customHeight="1">
      <c r="A51" s="134" t="s">
        <v>136</v>
      </c>
      <c r="B51" s="382" t="s">
        <v>24</v>
      </c>
      <c r="C51" s="99"/>
      <c r="D51" s="352">
        <f>D28+D29</f>
        <v>1800</v>
      </c>
      <c r="E51" s="133" t="s">
        <v>202</v>
      </c>
      <c r="F51" s="484"/>
      <c r="G51" s="484"/>
      <c r="H51" s="484"/>
      <c r="I51" s="484"/>
      <c r="J51" s="485"/>
      <c r="K51" s="34"/>
    </row>
    <row r="52" spans="1:11" ht="18" customHeight="1">
      <c r="A52" s="134" t="s">
        <v>137</v>
      </c>
      <c r="B52" s="382" t="s">
        <v>25</v>
      </c>
      <c r="C52" s="99"/>
      <c r="D52" s="352">
        <f>D31+D32</f>
        <v>9600</v>
      </c>
      <c r="E52" s="133" t="s">
        <v>202</v>
      </c>
      <c r="F52" s="484"/>
      <c r="G52" s="484"/>
      <c r="H52" s="484"/>
      <c r="I52" s="484"/>
      <c r="J52" s="485"/>
      <c r="K52" s="34"/>
    </row>
    <row r="53" spans="1:10" ht="15.75" customHeight="1" thickBot="1">
      <c r="A53" s="383"/>
      <c r="B53" s="384"/>
      <c r="C53" s="385"/>
      <c r="D53" s="386"/>
      <c r="E53" s="387"/>
      <c r="F53" s="486"/>
      <c r="G53" s="389"/>
      <c r="H53" s="486"/>
      <c r="I53" s="486"/>
      <c r="J53" s="487"/>
    </row>
    <row r="54" spans="1:10" ht="18.75" thickTop="1">
      <c r="A54" s="513" t="s">
        <v>18</v>
      </c>
      <c r="B54" s="514"/>
      <c r="C54" s="514"/>
      <c r="D54" s="515"/>
      <c r="E54" s="514"/>
      <c r="F54" s="516"/>
      <c r="G54" s="41"/>
      <c r="H54" s="42"/>
      <c r="I54" s="42"/>
      <c r="J54" s="43"/>
    </row>
    <row r="55" ht="12.75">
      <c r="D55" s="451"/>
    </row>
    <row r="56" ht="12.75">
      <c r="D56" s="451"/>
    </row>
    <row r="57" ht="12.75">
      <c r="D57" s="451"/>
    </row>
    <row r="58" ht="12.75">
      <c r="D58" s="451"/>
    </row>
    <row r="59" ht="12.75">
      <c r="D59" s="451"/>
    </row>
    <row r="60" ht="12.75">
      <c r="D60" s="451"/>
    </row>
    <row r="61" ht="12.75">
      <c r="D61" s="69"/>
    </row>
    <row r="62" ht="12.75">
      <c r="D62" s="69"/>
    </row>
    <row r="63" ht="12.75">
      <c r="D63" s="69"/>
    </row>
    <row r="64" ht="12.75">
      <c r="D64" s="69"/>
    </row>
    <row r="65" ht="12.75">
      <c r="D65" s="69"/>
    </row>
    <row r="66" ht="12.75">
      <c r="D66" s="69"/>
    </row>
    <row r="67" ht="12.75">
      <c r="D67" s="69"/>
    </row>
    <row r="68" ht="12.75">
      <c r="D68" s="69"/>
    </row>
    <row r="69" ht="12.75">
      <c r="D69" s="69"/>
    </row>
    <row r="70" ht="12.75">
      <c r="D70" s="69"/>
    </row>
    <row r="71" ht="12.75">
      <c r="D71" s="69"/>
    </row>
    <row r="72" ht="12.75">
      <c r="D72" s="69"/>
    </row>
    <row r="73" ht="12.75">
      <c r="D73" s="69"/>
    </row>
    <row r="74" ht="12.75">
      <c r="D74" s="69"/>
    </row>
    <row r="75" ht="12.75">
      <c r="D75" s="69"/>
    </row>
    <row r="76" ht="12.75">
      <c r="D76" s="69"/>
    </row>
    <row r="77" ht="12.75">
      <c r="D77" s="69"/>
    </row>
    <row r="78" ht="12.75">
      <c r="D78" s="69"/>
    </row>
    <row r="79" ht="12.75">
      <c r="D79" s="69"/>
    </row>
    <row r="80" ht="12.75">
      <c r="D80" s="69"/>
    </row>
    <row r="81" ht="12.75">
      <c r="D81" s="69"/>
    </row>
    <row r="82" ht="12.75">
      <c r="D82" s="69"/>
    </row>
    <row r="83" ht="12.75">
      <c r="D83" s="69"/>
    </row>
    <row r="84" ht="12.75">
      <c r="D84" s="69"/>
    </row>
    <row r="85" ht="12.75">
      <c r="D85" s="69"/>
    </row>
    <row r="86" ht="12.75">
      <c r="D86" s="69"/>
    </row>
    <row r="87" ht="12.75">
      <c r="D87" s="69"/>
    </row>
    <row r="88" ht="12.75">
      <c r="D88" s="69"/>
    </row>
    <row r="89" ht="12.75">
      <c r="D89" s="69"/>
    </row>
    <row r="90" ht="12.75">
      <c r="D90" s="69"/>
    </row>
    <row r="91" ht="12.75">
      <c r="D91" s="69"/>
    </row>
    <row r="92" ht="12.75">
      <c r="D92" s="69"/>
    </row>
    <row r="93" ht="12.75">
      <c r="D93" s="69"/>
    </row>
    <row r="94" ht="12.75">
      <c r="D94" s="69"/>
    </row>
    <row r="95" ht="12.75">
      <c r="D95" s="69"/>
    </row>
    <row r="96" ht="12.75">
      <c r="D96" s="69"/>
    </row>
    <row r="97" ht="12.75">
      <c r="D97" s="69"/>
    </row>
    <row r="98" ht="12.75">
      <c r="D98" s="69"/>
    </row>
    <row r="99" ht="12.75">
      <c r="D99" s="69"/>
    </row>
    <row r="100" ht="12.75">
      <c r="D100" s="69"/>
    </row>
    <row r="101" ht="12.75">
      <c r="D101" s="69"/>
    </row>
    <row r="102" ht="12.75">
      <c r="D102" s="69"/>
    </row>
    <row r="103" ht="12.75">
      <c r="D103" s="69"/>
    </row>
    <row r="104" ht="12.75">
      <c r="D104" s="69"/>
    </row>
    <row r="105" ht="12.75">
      <c r="D105" s="69"/>
    </row>
    <row r="106" ht="12.75">
      <c r="D106" s="69"/>
    </row>
    <row r="107" ht="12.75">
      <c r="D107" s="69"/>
    </row>
    <row r="108" ht="12.75">
      <c r="D108" s="69"/>
    </row>
    <row r="109" ht="12.75">
      <c r="D109" s="69"/>
    </row>
    <row r="110" ht="12.75">
      <c r="D110" s="69"/>
    </row>
    <row r="111" ht="12.75">
      <c r="D111" s="69"/>
    </row>
    <row r="112" ht="12.75">
      <c r="D112" s="69"/>
    </row>
    <row r="113" ht="12.75">
      <c r="D113" s="69"/>
    </row>
    <row r="114" ht="12.75">
      <c r="D114" s="69"/>
    </row>
    <row r="115" ht="12.75">
      <c r="D115" s="69"/>
    </row>
    <row r="116" ht="12.75">
      <c r="D116" s="69"/>
    </row>
    <row r="117" ht="12.75">
      <c r="D117" s="69"/>
    </row>
    <row r="118" ht="12.75">
      <c r="D118" s="69"/>
    </row>
    <row r="119" ht="12.75">
      <c r="D119" s="69"/>
    </row>
    <row r="120" ht="12.75">
      <c r="D120" s="69"/>
    </row>
    <row r="121" ht="12.75">
      <c r="D121" s="69"/>
    </row>
    <row r="122" ht="12.75">
      <c r="D122" s="69"/>
    </row>
    <row r="123" ht="12.75">
      <c r="D123" s="69"/>
    </row>
    <row r="124" ht="12.75">
      <c r="D124" s="69"/>
    </row>
    <row r="125" ht="12.75">
      <c r="D125" s="69"/>
    </row>
    <row r="126" ht="12.75">
      <c r="D126" s="69"/>
    </row>
    <row r="127" ht="12.75">
      <c r="D127" s="69"/>
    </row>
    <row r="128" ht="12.75">
      <c r="D128" s="69"/>
    </row>
    <row r="129" ht="12.75">
      <c r="D129" s="69"/>
    </row>
    <row r="130" ht="12.75">
      <c r="D130" s="69"/>
    </row>
    <row r="131" ht="12.75">
      <c r="D131" s="69"/>
    </row>
    <row r="132" ht="12.75">
      <c r="D132" s="69"/>
    </row>
    <row r="133" ht="12.75">
      <c r="D133" s="69"/>
    </row>
    <row r="134" ht="12.75">
      <c r="D134" s="69"/>
    </row>
    <row r="135" ht="12.75">
      <c r="D135" s="69"/>
    </row>
    <row r="136" ht="12.75">
      <c r="D136" s="69"/>
    </row>
    <row r="137" ht="12.75">
      <c r="D137" s="69"/>
    </row>
    <row r="138" ht="12.75">
      <c r="D138" s="69"/>
    </row>
    <row r="139" ht="12.75">
      <c r="D139" s="69"/>
    </row>
    <row r="140" ht="12.75">
      <c r="D140" s="69"/>
    </row>
    <row r="141" ht="12.75">
      <c r="D141" s="69"/>
    </row>
    <row r="142" ht="12.75">
      <c r="D142" s="69"/>
    </row>
    <row r="143" ht="12.75">
      <c r="D143" s="69"/>
    </row>
    <row r="144" ht="12.75">
      <c r="D144" s="69"/>
    </row>
    <row r="145" ht="12.75">
      <c r="D145" s="69"/>
    </row>
    <row r="146" ht="12.75">
      <c r="D146" s="69"/>
    </row>
    <row r="147" ht="12.75">
      <c r="D147" s="69"/>
    </row>
    <row r="148" ht="12.75">
      <c r="D148" s="69"/>
    </row>
    <row r="149" ht="12.75">
      <c r="D149" s="69"/>
    </row>
    <row r="150" ht="12.75">
      <c r="D150" s="69"/>
    </row>
    <row r="151" ht="12.75">
      <c r="D151" s="69"/>
    </row>
    <row r="152" ht="12.75">
      <c r="D152" s="69"/>
    </row>
    <row r="153" ht="12.75">
      <c r="D153" s="69"/>
    </row>
    <row r="154" ht="12.75">
      <c r="D154" s="69"/>
    </row>
    <row r="155" ht="12.75">
      <c r="D155" s="69"/>
    </row>
    <row r="156" ht="12.75">
      <c r="D156" s="69"/>
    </row>
    <row r="157" ht="12.75">
      <c r="D157" s="69"/>
    </row>
    <row r="158" ht="12.75">
      <c r="D158" s="69"/>
    </row>
    <row r="159" ht="12.75">
      <c r="D159" s="69"/>
    </row>
    <row r="160" ht="12.75">
      <c r="D160" s="69"/>
    </row>
    <row r="161" ht="12.75">
      <c r="D161" s="69"/>
    </row>
    <row r="162" ht="12.75">
      <c r="D162" s="69"/>
    </row>
    <row r="163" ht="12.75">
      <c r="D163" s="69"/>
    </row>
    <row r="164" ht="12.75">
      <c r="D164" s="69"/>
    </row>
    <row r="165" ht="12.75">
      <c r="D165" s="69"/>
    </row>
    <row r="166" ht="12.75">
      <c r="D166" s="69"/>
    </row>
    <row r="167" ht="12.75">
      <c r="D167" s="69"/>
    </row>
    <row r="168" ht="12.75">
      <c r="D168" s="69"/>
    </row>
    <row r="169" ht="12.75">
      <c r="D169" s="69"/>
    </row>
    <row r="170" ht="12.75">
      <c r="D170" s="69"/>
    </row>
    <row r="171" ht="12.75">
      <c r="D171" s="69"/>
    </row>
    <row r="172" ht="12.75">
      <c r="D172" s="69"/>
    </row>
    <row r="173" ht="12.75">
      <c r="D173" s="69"/>
    </row>
    <row r="174" ht="12.75">
      <c r="D174" s="69"/>
    </row>
    <row r="175" ht="12.75">
      <c r="D175" s="69"/>
    </row>
    <row r="176" ht="12.75">
      <c r="D176" s="69"/>
    </row>
    <row r="177" ht="12.75">
      <c r="D177" s="69"/>
    </row>
    <row r="178" ht="12.75">
      <c r="D178" s="69"/>
    </row>
    <row r="179" ht="12.75">
      <c r="D179" s="69"/>
    </row>
    <row r="180" ht="12.75">
      <c r="D180" s="69"/>
    </row>
    <row r="181" ht="12.75">
      <c r="D181" s="69"/>
    </row>
    <row r="182" ht="12.75">
      <c r="D182" s="69"/>
    </row>
    <row r="183" ht="12.75">
      <c r="D183" s="69"/>
    </row>
    <row r="184" ht="12.75">
      <c r="D184" s="69"/>
    </row>
    <row r="185" ht="12.75">
      <c r="D185" s="69"/>
    </row>
    <row r="186" ht="12.75">
      <c r="D186" s="69"/>
    </row>
    <row r="187" ht="12.75">
      <c r="D187" s="69"/>
    </row>
    <row r="188" ht="12.75">
      <c r="D188" s="69"/>
    </row>
    <row r="189" ht="12.75">
      <c r="D189" s="69"/>
    </row>
    <row r="190" ht="12.75">
      <c r="D190" s="69"/>
    </row>
    <row r="191" ht="12.75">
      <c r="D191" s="69"/>
    </row>
    <row r="192" ht="12.75">
      <c r="D192" s="69"/>
    </row>
    <row r="193" ht="12.75">
      <c r="D193" s="69"/>
    </row>
    <row r="194" ht="12.75">
      <c r="D194" s="69"/>
    </row>
    <row r="195" ht="12.75">
      <c r="D195" s="69"/>
    </row>
    <row r="196" ht="12.75">
      <c r="D196" s="69"/>
    </row>
    <row r="197" ht="12.75">
      <c r="D197" s="69"/>
    </row>
    <row r="198" ht="12.75">
      <c r="D198" s="69"/>
    </row>
    <row r="199" ht="12.75">
      <c r="D199" s="69"/>
    </row>
    <row r="200" ht="12.75">
      <c r="D200" s="69"/>
    </row>
    <row r="201" ht="12.75">
      <c r="D201" s="69"/>
    </row>
    <row r="202" ht="12.75">
      <c r="D202" s="69"/>
    </row>
    <row r="203" ht="12.75">
      <c r="D203" s="69"/>
    </row>
    <row r="204" ht="12.75">
      <c r="D204" s="69"/>
    </row>
    <row r="205" ht="12.75">
      <c r="D205" s="69"/>
    </row>
    <row r="206" ht="12.75">
      <c r="D206" s="69"/>
    </row>
    <row r="207" ht="12.75">
      <c r="D207" s="69"/>
    </row>
    <row r="208" ht="12.75">
      <c r="D208" s="69"/>
    </row>
    <row r="209" ht="12.75">
      <c r="D209" s="69"/>
    </row>
    <row r="210" ht="12.75">
      <c r="D210" s="69"/>
    </row>
    <row r="211" ht="12.75">
      <c r="D211" s="69"/>
    </row>
    <row r="212" ht="12.75">
      <c r="D212" s="69"/>
    </row>
    <row r="213" ht="12.75">
      <c r="D213" s="69"/>
    </row>
    <row r="214" ht="12.75">
      <c r="D214" s="69"/>
    </row>
    <row r="215" ht="12.75">
      <c r="D215" s="69"/>
    </row>
    <row r="216" ht="12.75">
      <c r="D216" s="69"/>
    </row>
    <row r="217" ht="12.75">
      <c r="D217" s="69"/>
    </row>
    <row r="218" ht="12.75">
      <c r="D218" s="69"/>
    </row>
    <row r="219" ht="12.75">
      <c r="D219" s="69"/>
    </row>
    <row r="220" ht="12.75">
      <c r="D220" s="69"/>
    </row>
    <row r="221" ht="12.75">
      <c r="D221" s="69"/>
    </row>
    <row r="222" ht="12.75">
      <c r="D222" s="69"/>
    </row>
    <row r="223" ht="12.75">
      <c r="D223" s="69"/>
    </row>
    <row r="224" ht="12.75">
      <c r="D224" s="69"/>
    </row>
    <row r="225" ht="12.75">
      <c r="D225" s="69"/>
    </row>
    <row r="226" ht="12.75">
      <c r="D226" s="69"/>
    </row>
    <row r="227" ht="12.75">
      <c r="D227" s="69"/>
    </row>
    <row r="228" ht="12.75">
      <c r="D228" s="69"/>
    </row>
    <row r="229" ht="12.75">
      <c r="D229" s="69"/>
    </row>
    <row r="230" ht="12.75">
      <c r="D230" s="69"/>
    </row>
    <row r="231" ht="12.75">
      <c r="D231" s="69"/>
    </row>
    <row r="232" ht="12.75">
      <c r="D232" s="69"/>
    </row>
    <row r="233" ht="12.75">
      <c r="D233" s="69"/>
    </row>
    <row r="234" ht="12.75">
      <c r="D234" s="69"/>
    </row>
    <row r="235" ht="12.75">
      <c r="D235" s="69"/>
    </row>
    <row r="236" ht="12.75">
      <c r="D236" s="69"/>
    </row>
    <row r="237" ht="12.75">
      <c r="D237" s="69"/>
    </row>
  </sheetData>
  <sheetProtection password="C425" sheet="1" objects="1" scenarios="1"/>
  <mergeCells count="7">
    <mergeCell ref="B49:C49"/>
    <mergeCell ref="B50:C50"/>
    <mergeCell ref="A1:J1"/>
    <mergeCell ref="A7:J7"/>
    <mergeCell ref="B13:C13"/>
    <mergeCell ref="D8:E8"/>
    <mergeCell ref="D9:E9"/>
  </mergeCells>
  <printOptions horizontalCentered="1" verticalCentered="1"/>
  <pageMargins left="0.1" right="0.1" top="0.5" bottom="0.5" header="0.5" footer="0.35"/>
  <pageSetup horizontalDpi="600" verticalDpi="600" orientation="landscape" scale="53" r:id="rId1"/>
  <headerFooter alignWithMargins="0">
    <oddFooter>&amp;L&amp;8&amp;F &amp;A &amp;D&amp;C&amp;P</oddFooter>
  </headerFooter>
  <rowBreaks count="1" manualBreakCount="1">
    <brk id="55" max="9" man="1"/>
  </rowBreaks>
</worksheet>
</file>

<file path=xl/worksheets/sheet3.xml><?xml version="1.0" encoding="utf-8"?>
<worksheet xmlns="http://schemas.openxmlformats.org/spreadsheetml/2006/main" xmlns:r="http://schemas.openxmlformats.org/officeDocument/2006/relationships">
  <dimension ref="A1:L238"/>
  <sheetViews>
    <sheetView view="pageBreakPreview" zoomScale="60" zoomScaleNormal="75" workbookViewId="0" topLeftCell="A1">
      <selection activeCell="D16" sqref="D16"/>
    </sheetView>
  </sheetViews>
  <sheetFormatPr defaultColWidth="9.140625" defaultRowHeight="12.75"/>
  <cols>
    <col min="1" max="1" width="6.57421875" style="195" customWidth="1"/>
    <col min="2" max="2" width="4.140625" style="196" customWidth="1"/>
    <col min="3" max="3" width="46.57421875" style="174" bestFit="1" customWidth="1"/>
    <col min="4" max="4" width="18.28125" style="203" customWidth="1"/>
    <col min="5" max="5" width="17.7109375" style="198" bestFit="1" customWidth="1"/>
    <col min="6" max="6" width="22.8515625" style="199" customWidth="1"/>
    <col min="7" max="7" width="21.28125" style="200" customWidth="1"/>
    <col min="8" max="8" width="20.140625" style="201" customWidth="1"/>
    <col min="9" max="10" width="19.7109375" style="201" customWidth="1"/>
    <col min="11" max="11" width="19.7109375" style="202" customWidth="1"/>
    <col min="12" max="16384" width="41.140625" style="174" customWidth="1"/>
  </cols>
  <sheetData>
    <row r="1" spans="1:11" s="16" customFormat="1" ht="20.25">
      <c r="A1" s="554" t="s">
        <v>115</v>
      </c>
      <c r="B1" s="554"/>
      <c r="C1" s="554"/>
      <c r="D1" s="554"/>
      <c r="E1" s="554"/>
      <c r="F1" s="554"/>
      <c r="G1" s="554"/>
      <c r="H1" s="554"/>
      <c r="I1" s="554"/>
      <c r="J1" s="554"/>
      <c r="K1" s="554"/>
    </row>
    <row r="2" spans="1:11" s="16" customFormat="1" ht="23.25">
      <c r="A2" s="145" t="s">
        <v>22</v>
      </c>
      <c r="B2" s="146"/>
      <c r="C2" s="146"/>
      <c r="D2" s="147"/>
      <c r="E2" s="148"/>
      <c r="F2" s="149"/>
      <c r="G2" s="149"/>
      <c r="H2" s="149"/>
      <c r="I2" s="76"/>
      <c r="J2" s="76"/>
      <c r="K2" s="77"/>
    </row>
    <row r="3" spans="1:11" s="16" customFormat="1" ht="23.25">
      <c r="A3" s="150" t="s">
        <v>242</v>
      </c>
      <c r="B3" s="146"/>
      <c r="C3" s="146"/>
      <c r="E3" s="148"/>
      <c r="F3" s="150"/>
      <c r="G3" s="149"/>
      <c r="H3" s="149"/>
      <c r="I3" s="76"/>
      <c r="J3" s="76"/>
      <c r="K3" s="77"/>
    </row>
    <row r="4" spans="1:11" s="16" customFormat="1" ht="23.25">
      <c r="A4" s="150" t="s">
        <v>272</v>
      </c>
      <c r="B4" s="146"/>
      <c r="C4" s="146"/>
      <c r="E4" s="148"/>
      <c r="F4" s="150"/>
      <c r="G4" s="149"/>
      <c r="H4" s="149"/>
      <c r="I4" s="76"/>
      <c r="J4" s="76"/>
      <c r="K4" s="77"/>
    </row>
    <row r="5" spans="1:11" s="16" customFormat="1" ht="23.25">
      <c r="A5" s="508" t="str">
        <f>+'K-2A1'!A5</f>
        <v>Enrollment Tier: Less than 150,000 Members Among All Participating Pool Participants</v>
      </c>
      <c r="B5" s="509"/>
      <c r="C5" s="509"/>
      <c r="D5" s="510"/>
      <c r="E5" s="511"/>
      <c r="F5" s="512"/>
      <c r="G5" s="149"/>
      <c r="H5" s="149"/>
      <c r="I5" s="76"/>
      <c r="J5" s="76"/>
      <c r="K5" s="77"/>
    </row>
    <row r="6" spans="1:11" s="16" customFormat="1" ht="12" customHeight="1">
      <c r="A6" s="150"/>
      <c r="B6" s="150"/>
      <c r="C6" s="150"/>
      <c r="D6" s="151"/>
      <c r="E6" s="150"/>
      <c r="F6" s="150"/>
      <c r="G6" s="150"/>
      <c r="H6" s="150"/>
      <c r="I6" s="150"/>
      <c r="J6" s="150"/>
      <c r="K6" s="150"/>
    </row>
    <row r="7" spans="1:11" s="16" customFormat="1" ht="33" customHeight="1">
      <c r="A7" s="556" t="s">
        <v>10</v>
      </c>
      <c r="B7" s="556"/>
      <c r="C7" s="556"/>
      <c r="D7" s="556"/>
      <c r="E7" s="556"/>
      <c r="F7" s="556"/>
      <c r="G7" s="556"/>
      <c r="H7" s="556"/>
      <c r="I7" s="556"/>
      <c r="J7" s="556"/>
      <c r="K7" s="556"/>
    </row>
    <row r="8" spans="1:11" s="160" customFormat="1" ht="21" customHeight="1" thickBot="1">
      <c r="A8" s="152"/>
      <c r="B8" s="153"/>
      <c r="C8" s="154"/>
      <c r="D8" s="155"/>
      <c r="E8" s="156"/>
      <c r="F8" s="157"/>
      <c r="G8" s="158"/>
      <c r="H8" s="157"/>
      <c r="I8" s="157"/>
      <c r="J8" s="157"/>
      <c r="K8" s="159"/>
    </row>
    <row r="9" spans="1:11" s="160" customFormat="1" ht="16.5" thickTop="1">
      <c r="A9" s="161" t="s">
        <v>100</v>
      </c>
      <c r="B9" s="162"/>
      <c r="C9" s="163"/>
      <c r="D9" s="557" t="s">
        <v>187</v>
      </c>
      <c r="E9" s="558"/>
      <c r="F9" s="164" t="s">
        <v>188</v>
      </c>
      <c r="G9" s="164" t="s">
        <v>189</v>
      </c>
      <c r="H9" s="164" t="s">
        <v>190</v>
      </c>
      <c r="I9" s="164" t="s">
        <v>191</v>
      </c>
      <c r="J9" s="164" t="s">
        <v>192</v>
      </c>
      <c r="K9" s="165" t="s">
        <v>193</v>
      </c>
    </row>
    <row r="10" spans="1:11" s="160" customFormat="1" ht="15.75">
      <c r="A10" s="166"/>
      <c r="B10" s="167"/>
      <c r="C10" s="168"/>
      <c r="D10" s="559" t="s">
        <v>111</v>
      </c>
      <c r="E10" s="560"/>
      <c r="F10" s="169" t="s">
        <v>106</v>
      </c>
      <c r="G10" s="169" t="s">
        <v>107</v>
      </c>
      <c r="H10" s="169" t="s">
        <v>108</v>
      </c>
      <c r="I10" s="169" t="s">
        <v>109</v>
      </c>
      <c r="J10" s="169" t="s">
        <v>110</v>
      </c>
      <c r="K10" s="170" t="s">
        <v>194</v>
      </c>
    </row>
    <row r="11" spans="1:11" s="160" customFormat="1" ht="15.75">
      <c r="A11" s="234"/>
      <c r="B11" s="235"/>
      <c r="C11" s="432"/>
      <c r="D11" s="426"/>
      <c r="E11" s="238"/>
      <c r="F11" s="239"/>
      <c r="G11" s="240"/>
      <c r="H11" s="239"/>
      <c r="I11" s="239"/>
      <c r="J11" s="239"/>
      <c r="K11" s="241"/>
    </row>
    <row r="12" spans="1:11" s="160" customFormat="1" ht="15.75">
      <c r="A12" s="338" t="s">
        <v>246</v>
      </c>
      <c r="B12" s="422"/>
      <c r="C12" s="433"/>
      <c r="D12" s="427"/>
      <c r="E12" s="423"/>
      <c r="F12" s="424"/>
      <c r="G12" s="240"/>
      <c r="H12" s="239"/>
      <c r="I12" s="239"/>
      <c r="J12" s="239"/>
      <c r="K12" s="241"/>
    </row>
    <row r="13" spans="1:11" s="160" customFormat="1" ht="15">
      <c r="A13" s="244" t="s">
        <v>81</v>
      </c>
      <c r="B13" s="245" t="s">
        <v>105</v>
      </c>
      <c r="C13" s="434"/>
      <c r="D13" s="452">
        <f>'K-2A1'!D12</f>
        <v>100000</v>
      </c>
      <c r="E13" s="175" t="s">
        <v>198</v>
      </c>
      <c r="F13" s="248">
        <f>(+$D13*'K-2A1'!F12)*12</f>
        <v>0</v>
      </c>
      <c r="G13" s="248">
        <f>(+$D13*'K-2A1'!G12)*12</f>
        <v>0</v>
      </c>
      <c r="H13" s="248">
        <f>(+$D13*'K-2A1'!H12)*12</f>
        <v>0</v>
      </c>
      <c r="I13" s="248">
        <f>(+$D13*'K-2A1'!I12)*12</f>
        <v>0</v>
      </c>
      <c r="J13" s="248">
        <f>(+$D13*'K-2A1'!J12)*12</f>
        <v>0</v>
      </c>
      <c r="K13" s="249">
        <f>SUM(F13:J13)</f>
        <v>0</v>
      </c>
    </row>
    <row r="14" spans="1:11" s="160" customFormat="1" ht="48.75" customHeight="1">
      <c r="A14" s="250" t="s">
        <v>122</v>
      </c>
      <c r="B14" s="548" t="s">
        <v>112</v>
      </c>
      <c r="C14" s="555"/>
      <c r="D14" s="452">
        <f>'K-2A1'!D13</f>
        <v>25000</v>
      </c>
      <c r="E14" s="175" t="s">
        <v>198</v>
      </c>
      <c r="F14" s="248">
        <f>(+$D14*'K-2A1'!F13)*12</f>
        <v>0</v>
      </c>
      <c r="G14" s="248">
        <f>(+$D14*'K-2A1'!G13)*12</f>
        <v>0</v>
      </c>
      <c r="H14" s="248">
        <f>(+$D14*'K-2A1'!H13)*12</f>
        <v>0</v>
      </c>
      <c r="I14" s="248">
        <f>(+$D14*'K-2A1'!I13)*12</f>
        <v>0</v>
      </c>
      <c r="J14" s="248">
        <f>(+$D14*'K-2A1'!J13)*12</f>
        <v>0</v>
      </c>
      <c r="K14" s="249">
        <f>SUM(F14:J14)</f>
        <v>0</v>
      </c>
    </row>
    <row r="15" spans="1:11" s="160" customFormat="1" ht="15">
      <c r="A15" s="250" t="s">
        <v>127</v>
      </c>
      <c r="B15" s="245" t="s">
        <v>101</v>
      </c>
      <c r="C15" s="434"/>
      <c r="D15" s="452">
        <f>'K-2A1'!D14</f>
        <v>12000</v>
      </c>
      <c r="E15" s="175" t="s">
        <v>199</v>
      </c>
      <c r="F15" s="248">
        <f>(+$D15*'K-2A1'!F14)</f>
        <v>0</v>
      </c>
      <c r="G15" s="248">
        <f>(+$D15*'K-2A1'!G14)</f>
        <v>0</v>
      </c>
      <c r="H15" s="248">
        <f>(+$D15*'K-2A1'!H14)</f>
        <v>0</v>
      </c>
      <c r="I15" s="248">
        <f>(+$D15*'K-2A1'!I14)</f>
        <v>0</v>
      </c>
      <c r="J15" s="248">
        <f>(+$D15*'K-2A1'!J14)</f>
        <v>0</v>
      </c>
      <c r="K15" s="249">
        <f>SUM(F15:J15)</f>
        <v>0</v>
      </c>
    </row>
    <row r="16" spans="1:11" s="160" customFormat="1" ht="15">
      <c r="A16" s="251" t="s">
        <v>128</v>
      </c>
      <c r="B16" s="245" t="s">
        <v>44</v>
      </c>
      <c r="C16" s="434"/>
      <c r="D16" s="452"/>
      <c r="E16" s="175"/>
      <c r="F16" s="248"/>
      <c r="G16" s="248"/>
      <c r="H16" s="248"/>
      <c r="I16" s="248"/>
      <c r="J16" s="248"/>
      <c r="K16" s="249"/>
    </row>
    <row r="17" spans="1:11" s="160" customFormat="1" ht="15.75">
      <c r="A17" s="252" t="s">
        <v>231</v>
      </c>
      <c r="B17" s="425"/>
      <c r="C17" s="434" t="s">
        <v>171</v>
      </c>
      <c r="D17" s="452">
        <f>'K-2A1'!D16</f>
        <v>1000</v>
      </c>
      <c r="E17" s="175" t="s">
        <v>200</v>
      </c>
      <c r="F17" s="248">
        <f>(+$D17*'K-2A1'!F16)</f>
        <v>0</v>
      </c>
      <c r="G17" s="248">
        <f>(+$D17*'K-2A1'!G16)</f>
        <v>0</v>
      </c>
      <c r="H17" s="248">
        <f>(+$D17*'K-2A1'!H16)</f>
        <v>0</v>
      </c>
      <c r="I17" s="248">
        <f>(+$D17*'K-2A1'!I16)</f>
        <v>0</v>
      </c>
      <c r="J17" s="248">
        <f>(+$D17*'K-2A1'!J16)</f>
        <v>0</v>
      </c>
      <c r="K17" s="249">
        <f>SUM(F17:J17)</f>
        <v>0</v>
      </c>
    </row>
    <row r="18" spans="1:11" s="160" customFormat="1" ht="15.75">
      <c r="A18" s="252" t="s">
        <v>232</v>
      </c>
      <c r="B18" s="425"/>
      <c r="C18" s="434" t="s">
        <v>172</v>
      </c>
      <c r="D18" s="452">
        <f>'K-2A1'!D17</f>
        <v>2000</v>
      </c>
      <c r="E18" s="175" t="s">
        <v>200</v>
      </c>
      <c r="F18" s="248">
        <f>(+$D18*'K-2A1'!F17)</f>
        <v>0</v>
      </c>
      <c r="G18" s="248">
        <f>(+$D18*'K-2A1'!G17)</f>
        <v>0</v>
      </c>
      <c r="H18" s="248">
        <f>(+$D18*'K-2A1'!H17)</f>
        <v>0</v>
      </c>
      <c r="I18" s="248">
        <f>(+$D18*'K-2A1'!I17)</f>
        <v>0</v>
      </c>
      <c r="J18" s="248">
        <f>(+$D18*'K-2A1'!J17)</f>
        <v>0</v>
      </c>
      <c r="K18" s="249">
        <f>SUM(F18:J18)</f>
        <v>0</v>
      </c>
    </row>
    <row r="19" spans="1:11" s="160" customFormat="1" ht="15.75">
      <c r="A19" s="252" t="s">
        <v>233</v>
      </c>
      <c r="B19" s="425"/>
      <c r="C19" s="434" t="s">
        <v>173</v>
      </c>
      <c r="D19" s="452">
        <f>'K-2A1'!D18</f>
        <v>1000</v>
      </c>
      <c r="E19" s="175" t="s">
        <v>200</v>
      </c>
      <c r="F19" s="248">
        <f>(+$D19*'K-2A1'!F18)</f>
        <v>0</v>
      </c>
      <c r="G19" s="248">
        <f>(+$D19*'K-2A1'!G18)</f>
        <v>0</v>
      </c>
      <c r="H19" s="248">
        <f>(+$D19*'K-2A1'!H18)</f>
        <v>0</v>
      </c>
      <c r="I19" s="248">
        <f>(+$D19*'K-2A1'!I18)</f>
        <v>0</v>
      </c>
      <c r="J19" s="248">
        <f>(+$D19*'K-2A1'!J18)</f>
        <v>0</v>
      </c>
      <c r="K19" s="249">
        <f>SUM(F19:J19)</f>
        <v>0</v>
      </c>
    </row>
    <row r="20" spans="1:11" s="160" customFormat="1" ht="15.75">
      <c r="A20" s="254" t="s">
        <v>234</v>
      </c>
      <c r="B20" s="425"/>
      <c r="C20" s="434" t="s">
        <v>174</v>
      </c>
      <c r="D20" s="452">
        <f>'K-2A1'!D19</f>
        <v>3154000</v>
      </c>
      <c r="E20" s="175" t="s">
        <v>200</v>
      </c>
      <c r="F20" s="248">
        <f>(+$D20*'K-2A1'!F19)</f>
        <v>0</v>
      </c>
      <c r="G20" s="248">
        <f>(+$D20*'K-2A1'!G19)</f>
        <v>0</v>
      </c>
      <c r="H20" s="248">
        <f>(+$D20*'K-2A1'!H19)</f>
        <v>0</v>
      </c>
      <c r="I20" s="248">
        <f>(+$D20*'K-2A1'!I19)</f>
        <v>0</v>
      </c>
      <c r="J20" s="248">
        <f>(+$D20*'K-2A1'!J19)</f>
        <v>0</v>
      </c>
      <c r="K20" s="249">
        <f>SUM(F20:J20)</f>
        <v>0</v>
      </c>
    </row>
    <row r="21" spans="1:11" s="160" customFormat="1" ht="15">
      <c r="A21" s="250" t="s">
        <v>129</v>
      </c>
      <c r="B21" s="245" t="s">
        <v>102</v>
      </c>
      <c r="C21" s="434"/>
      <c r="D21" s="452">
        <f>'K-2A1'!D20</f>
        <v>300</v>
      </c>
      <c r="E21" s="175" t="s">
        <v>201</v>
      </c>
      <c r="F21" s="248">
        <f>(+$D21*'K-2A1'!F20)</f>
        <v>0</v>
      </c>
      <c r="G21" s="248">
        <f>(+$D21*'K-2A1'!G20)</f>
        <v>0</v>
      </c>
      <c r="H21" s="248">
        <f>(+$D21*'K-2A1'!H20)</f>
        <v>0</v>
      </c>
      <c r="I21" s="248">
        <f>(+$D21*'K-2A1'!I20)</f>
        <v>0</v>
      </c>
      <c r="J21" s="248">
        <f>(+$D21*'K-2A1'!J20)</f>
        <v>0</v>
      </c>
      <c r="K21" s="249">
        <f>SUM(F21:J21)</f>
        <v>0</v>
      </c>
    </row>
    <row r="22" spans="1:11" s="160" customFormat="1" ht="15">
      <c r="A22" s="255"/>
      <c r="B22" s="322"/>
      <c r="C22" s="435"/>
      <c r="D22" s="453"/>
      <c r="E22" s="421"/>
      <c r="F22" s="258"/>
      <c r="G22" s="258"/>
      <c r="H22" s="258"/>
      <c r="I22" s="258"/>
      <c r="J22" s="258"/>
      <c r="K22" s="259"/>
    </row>
    <row r="23" spans="1:11" s="160" customFormat="1" ht="15">
      <c r="A23" s="260"/>
      <c r="B23" s="261"/>
      <c r="C23" s="436"/>
      <c r="D23" s="454"/>
      <c r="E23" s="264"/>
      <c r="F23" s="265"/>
      <c r="G23" s="265"/>
      <c r="H23" s="265"/>
      <c r="I23" s="265"/>
      <c r="J23" s="265"/>
      <c r="K23" s="266"/>
    </row>
    <row r="24" spans="1:11" s="160" customFormat="1" ht="15.75">
      <c r="A24" s="267" t="s">
        <v>186</v>
      </c>
      <c r="B24" s="268"/>
      <c r="C24" s="437"/>
      <c r="D24" s="455"/>
      <c r="E24" s="271"/>
      <c r="F24" s="272"/>
      <c r="G24" s="272"/>
      <c r="H24" s="272"/>
      <c r="I24" s="272"/>
      <c r="J24" s="272"/>
      <c r="K24" s="273"/>
    </row>
    <row r="25" spans="1:11" s="160" customFormat="1" ht="15">
      <c r="A25" s="250" t="s">
        <v>130</v>
      </c>
      <c r="B25" s="245" t="s">
        <v>103</v>
      </c>
      <c r="C25" s="434"/>
      <c r="D25" s="456"/>
      <c r="E25" s="175"/>
      <c r="F25" s="248"/>
      <c r="G25" s="248"/>
      <c r="H25" s="248"/>
      <c r="I25" s="248"/>
      <c r="J25" s="248"/>
      <c r="K25" s="249"/>
    </row>
    <row r="26" spans="1:11" s="160" customFormat="1" ht="15">
      <c r="A26" s="250" t="s">
        <v>235</v>
      </c>
      <c r="B26" s="245"/>
      <c r="C26" s="438" t="s">
        <v>138</v>
      </c>
      <c r="D26" s="456">
        <f>'K-2A1'!D25</f>
        <v>1740200</v>
      </c>
      <c r="E26" s="175" t="s">
        <v>202</v>
      </c>
      <c r="F26" s="248">
        <f>+$D26*'K-2A1'!F25</f>
        <v>0</v>
      </c>
      <c r="G26" s="248">
        <f>+$D26*'K-2A1'!G25</f>
        <v>0</v>
      </c>
      <c r="H26" s="248">
        <f>+$D26*'K-2A1'!H25</f>
        <v>0</v>
      </c>
      <c r="I26" s="248">
        <f>+$D26*'K-2A1'!I25</f>
        <v>0</v>
      </c>
      <c r="J26" s="248">
        <f>+$D26*'K-2A1'!J25</f>
        <v>0</v>
      </c>
      <c r="K26" s="249">
        <f>SUM(F26:J26)</f>
        <v>0</v>
      </c>
    </row>
    <row r="27" spans="1:11" s="160" customFormat="1" ht="15">
      <c r="A27" s="250" t="s">
        <v>236</v>
      </c>
      <c r="B27" s="245"/>
      <c r="C27" s="438" t="s">
        <v>131</v>
      </c>
      <c r="D27" s="456">
        <f>'K-2A1'!D26</f>
        <v>1402650</v>
      </c>
      <c r="E27" s="175" t="s">
        <v>202</v>
      </c>
      <c r="F27" s="248">
        <f>+$D27*'K-2A1'!F26</f>
        <v>0</v>
      </c>
      <c r="G27" s="248">
        <f>+$D27*'K-2A1'!G26</f>
        <v>0</v>
      </c>
      <c r="H27" s="248">
        <f>+$D27*'K-2A1'!H26</f>
        <v>0</v>
      </c>
      <c r="I27" s="248">
        <f>+$D27*'K-2A1'!I26</f>
        <v>0</v>
      </c>
      <c r="J27" s="248">
        <f>+$D27*'K-2A1'!J26</f>
        <v>0</v>
      </c>
      <c r="K27" s="249">
        <f>SUM(F27:J27)</f>
        <v>0</v>
      </c>
    </row>
    <row r="28" spans="1:11" s="160" customFormat="1" ht="15">
      <c r="A28" s="250" t="s">
        <v>237</v>
      </c>
      <c r="B28" s="245" t="s">
        <v>183</v>
      </c>
      <c r="C28" s="434"/>
      <c r="D28" s="456"/>
      <c r="E28" s="175"/>
      <c r="F28" s="248"/>
      <c r="G28" s="248"/>
      <c r="H28" s="248"/>
      <c r="I28" s="248"/>
      <c r="J28" s="248"/>
      <c r="K28" s="249"/>
    </row>
    <row r="29" spans="1:11" s="160" customFormat="1" ht="15">
      <c r="A29" s="250" t="s">
        <v>238</v>
      </c>
      <c r="B29" s="245"/>
      <c r="C29" s="438" t="s">
        <v>138</v>
      </c>
      <c r="D29" s="456">
        <f>'K-2A1'!D28</f>
        <v>1200</v>
      </c>
      <c r="E29" s="175" t="s">
        <v>202</v>
      </c>
      <c r="F29" s="248">
        <f>+$D29*'K-2A1'!F28</f>
        <v>0</v>
      </c>
      <c r="G29" s="248">
        <f>+$D29*'K-2A1'!G28</f>
        <v>0</v>
      </c>
      <c r="H29" s="248">
        <f>+$D29*'K-2A1'!H28</f>
        <v>0</v>
      </c>
      <c r="I29" s="248">
        <f>+$D29*'K-2A1'!I28</f>
        <v>0</v>
      </c>
      <c r="J29" s="248">
        <f>+$D29*'K-2A1'!J28</f>
        <v>0</v>
      </c>
      <c r="K29" s="249">
        <f>SUM(F29:J29)</f>
        <v>0</v>
      </c>
    </row>
    <row r="30" spans="1:11" s="160" customFormat="1" ht="15">
      <c r="A30" s="250" t="s">
        <v>239</v>
      </c>
      <c r="B30" s="245"/>
      <c r="C30" s="438" t="s">
        <v>131</v>
      </c>
      <c r="D30" s="456">
        <f>'K-2A1'!D29</f>
        <v>600</v>
      </c>
      <c r="E30" s="175" t="s">
        <v>202</v>
      </c>
      <c r="F30" s="248">
        <f>+$D30*'K-2A1'!F29</f>
        <v>0</v>
      </c>
      <c r="G30" s="248">
        <f>+$D30*'K-2A1'!G29</f>
        <v>0</v>
      </c>
      <c r="H30" s="248">
        <f>+$D30*'K-2A1'!H29</f>
        <v>0</v>
      </c>
      <c r="I30" s="248">
        <f>+$D30*'K-2A1'!I29</f>
        <v>0</v>
      </c>
      <c r="J30" s="248">
        <f>+$D30*'K-2A1'!J29</f>
        <v>0</v>
      </c>
      <c r="K30" s="249">
        <f>SUM(F30:J30)</f>
        <v>0</v>
      </c>
    </row>
    <row r="31" spans="1:11" s="160" customFormat="1" ht="15">
      <c r="A31" s="250" t="s">
        <v>132</v>
      </c>
      <c r="B31" s="245" t="s">
        <v>104</v>
      </c>
      <c r="C31" s="434"/>
      <c r="D31" s="456"/>
      <c r="E31" s="175"/>
      <c r="F31" s="248"/>
      <c r="G31" s="248"/>
      <c r="H31" s="248"/>
      <c r="I31" s="248"/>
      <c r="J31" s="248"/>
      <c r="K31" s="249"/>
    </row>
    <row r="32" spans="1:11" s="160" customFormat="1" ht="15">
      <c r="A32" s="250" t="s">
        <v>175</v>
      </c>
      <c r="B32" s="245"/>
      <c r="C32" s="438" t="s">
        <v>138</v>
      </c>
      <c r="D32" s="456">
        <f>'K-2A1'!D31</f>
        <v>9400</v>
      </c>
      <c r="E32" s="175" t="s">
        <v>202</v>
      </c>
      <c r="F32" s="248">
        <f>+$D32*'K-2A1'!F31</f>
        <v>0</v>
      </c>
      <c r="G32" s="248">
        <f>+$D32*'K-2A1'!G31</f>
        <v>0</v>
      </c>
      <c r="H32" s="248">
        <f>+$D32*'K-2A1'!H31</f>
        <v>0</v>
      </c>
      <c r="I32" s="248">
        <f>+$D32*'K-2A1'!I31</f>
        <v>0</v>
      </c>
      <c r="J32" s="248">
        <f>+$D32*'K-2A1'!J31</f>
        <v>0</v>
      </c>
      <c r="K32" s="249">
        <f>SUM(F32:J32)</f>
        <v>0</v>
      </c>
    </row>
    <row r="33" spans="1:11" s="160" customFormat="1" ht="15">
      <c r="A33" s="250" t="s">
        <v>184</v>
      </c>
      <c r="B33" s="245"/>
      <c r="C33" s="438" t="s">
        <v>131</v>
      </c>
      <c r="D33" s="456">
        <f>'K-2A1'!D32</f>
        <v>200</v>
      </c>
      <c r="E33" s="175" t="s">
        <v>202</v>
      </c>
      <c r="F33" s="248">
        <f>+$D33*'K-2A1'!F32</f>
        <v>0</v>
      </c>
      <c r="G33" s="248">
        <f>+$D33*'K-2A1'!G32</f>
        <v>0</v>
      </c>
      <c r="H33" s="248">
        <f>+$D33*'K-2A1'!H32</f>
        <v>0</v>
      </c>
      <c r="I33" s="248">
        <f>+$D33*'K-2A1'!I32</f>
        <v>0</v>
      </c>
      <c r="J33" s="248">
        <f>+$D33*'K-2A1'!J32</f>
        <v>0</v>
      </c>
      <c r="K33" s="249">
        <f>SUM(F33:J33)</f>
        <v>0</v>
      </c>
    </row>
    <row r="34" spans="1:11" s="160" customFormat="1" ht="15">
      <c r="A34" s="403"/>
      <c r="B34" s="404"/>
      <c r="C34" s="472"/>
      <c r="D34" s="457"/>
      <c r="E34" s="257"/>
      <c r="F34" s="258"/>
      <c r="G34" s="258"/>
      <c r="H34" s="258"/>
      <c r="I34" s="258"/>
      <c r="J34" s="258"/>
      <c r="K34" s="259"/>
    </row>
    <row r="35" spans="1:11" s="160" customFormat="1" ht="15">
      <c r="A35" s="260"/>
      <c r="B35" s="261"/>
      <c r="C35" s="436"/>
      <c r="D35" s="454"/>
      <c r="E35" s="264"/>
      <c r="F35" s="265"/>
      <c r="G35" s="265"/>
      <c r="H35" s="265"/>
      <c r="I35" s="265"/>
      <c r="J35" s="265"/>
      <c r="K35" s="266"/>
    </row>
    <row r="36" spans="1:11" s="160" customFormat="1" ht="15.75">
      <c r="A36" s="275" t="s">
        <v>204</v>
      </c>
      <c r="B36" s="276"/>
      <c r="C36" s="439"/>
      <c r="D36" s="455"/>
      <c r="E36" s="171"/>
      <c r="F36" s="172"/>
      <c r="G36" s="172"/>
      <c r="H36" s="172"/>
      <c r="I36" s="172"/>
      <c r="J36" s="172"/>
      <c r="K36" s="173"/>
    </row>
    <row r="37" spans="1:11" ht="15">
      <c r="A37" s="251" t="s">
        <v>133</v>
      </c>
      <c r="B37" s="245" t="s">
        <v>103</v>
      </c>
      <c r="C37" s="434"/>
      <c r="D37" s="456"/>
      <c r="E37" s="175"/>
      <c r="F37" s="204"/>
      <c r="G37" s="204"/>
      <c r="H37" s="204"/>
      <c r="I37" s="204"/>
      <c r="J37" s="204"/>
      <c r="K37" s="176"/>
    </row>
    <row r="38" spans="1:11" ht="15">
      <c r="A38" s="278" t="s">
        <v>176</v>
      </c>
      <c r="B38" s="245"/>
      <c r="C38" s="438" t="s">
        <v>138</v>
      </c>
      <c r="D38" s="373">
        <f>'K-2A1'!D37</f>
        <v>298625600</v>
      </c>
      <c r="E38" s="175" t="s">
        <v>203</v>
      </c>
      <c r="F38" s="248">
        <f>IF('K-2A1'!F37=0,0,($D38*(1-'K-2A1'!F37)))</f>
        <v>0</v>
      </c>
      <c r="G38" s="248">
        <f>IF('K-2A1'!G37=0,0,($D38*(1-'K-2A1'!G37)))</f>
        <v>0</v>
      </c>
      <c r="H38" s="248">
        <f>IF('K-2A1'!H37=0,0,($D38*(1-'K-2A1'!H37)))</f>
        <v>0</v>
      </c>
      <c r="I38" s="248">
        <f>IF('K-2A1'!I37=0,0,($D38*(1-'K-2A1'!I37)))</f>
        <v>0</v>
      </c>
      <c r="J38" s="248">
        <f>IF('K-2A1'!J37=0,0,($D38*(1-'K-2A1'!J37)))</f>
        <v>0</v>
      </c>
      <c r="K38" s="249">
        <f>SUM(F38:J38)</f>
        <v>0</v>
      </c>
    </row>
    <row r="39" spans="1:11" ht="15">
      <c r="A39" s="280" t="s">
        <v>177</v>
      </c>
      <c r="B39" s="245"/>
      <c r="C39" s="438" t="s">
        <v>131</v>
      </c>
      <c r="D39" s="373">
        <f>'K-2A1'!D38</f>
        <v>57572800</v>
      </c>
      <c r="E39" s="175" t="s">
        <v>203</v>
      </c>
      <c r="F39" s="248">
        <f>IF('K-2A1'!F38=0,0,($D39*(1-'K-2A1'!F38)))</f>
        <v>0</v>
      </c>
      <c r="G39" s="248">
        <f>IF('K-2A1'!G38=0,0,($D39*(1-'K-2A1'!G38)))</f>
        <v>0</v>
      </c>
      <c r="H39" s="248">
        <f>IF('K-2A1'!H38=0,0,($D39*(1-'K-2A1'!H38)))</f>
        <v>0</v>
      </c>
      <c r="I39" s="248">
        <f>IF('K-2A1'!I38=0,0,($D39*(1-'K-2A1'!I38)))</f>
        <v>0</v>
      </c>
      <c r="J39" s="248">
        <f>IF('K-2A1'!J38=0,0,($D39*(1-'K-2A1'!J38)))</f>
        <v>0</v>
      </c>
      <c r="K39" s="249">
        <f>SUM(F39:J39)</f>
        <v>0</v>
      </c>
    </row>
    <row r="40" spans="1:11" ht="15">
      <c r="A40" s="251" t="s">
        <v>134</v>
      </c>
      <c r="B40" s="245" t="s">
        <v>183</v>
      </c>
      <c r="C40" s="434"/>
      <c r="D40" s="411"/>
      <c r="E40" s="175"/>
      <c r="F40" s="248"/>
      <c r="G40" s="248"/>
      <c r="H40" s="248"/>
      <c r="I40" s="248"/>
      <c r="J40" s="248"/>
      <c r="K40" s="176"/>
    </row>
    <row r="41" spans="1:11" ht="15">
      <c r="A41" s="278" t="s">
        <v>178</v>
      </c>
      <c r="B41" s="245"/>
      <c r="C41" s="438" t="s">
        <v>138</v>
      </c>
      <c r="D41" s="373">
        <f>'K-2A1'!D40</f>
        <v>356400</v>
      </c>
      <c r="E41" s="175" t="s">
        <v>203</v>
      </c>
      <c r="F41" s="248">
        <f>IF('K-2A1'!F40=0,0,($D41*(1-'K-2A1'!F40)))</f>
        <v>0</v>
      </c>
      <c r="G41" s="248">
        <f>IF('K-2A1'!G40=0,0,($D41*(1-'K-2A1'!G40)))</f>
        <v>0</v>
      </c>
      <c r="H41" s="248">
        <f>IF('K-2A1'!H40=0,0,($D41*(1-'K-2A1'!H40)))</f>
        <v>0</v>
      </c>
      <c r="I41" s="248">
        <f>IF('K-2A1'!I40=0,0,($D41*(1-'K-2A1'!I40)))</f>
        <v>0</v>
      </c>
      <c r="J41" s="248">
        <f>IF('K-2A1'!J40=0,0,($D41*(1-'K-2A1'!J40)))</f>
        <v>0</v>
      </c>
      <c r="K41" s="249">
        <f>SUM(F41:J41)</f>
        <v>0</v>
      </c>
    </row>
    <row r="42" spans="1:11" ht="15">
      <c r="A42" s="280" t="s">
        <v>179</v>
      </c>
      <c r="B42" s="245"/>
      <c r="C42" s="438" t="s">
        <v>131</v>
      </c>
      <c r="D42" s="373">
        <f>'K-2A1'!D41</f>
        <v>43200</v>
      </c>
      <c r="E42" s="175" t="s">
        <v>203</v>
      </c>
      <c r="F42" s="248">
        <f>IF('K-2A1'!F41=0,0,($D42*(1-'K-2A1'!F41)))</f>
        <v>0</v>
      </c>
      <c r="G42" s="248">
        <f>IF('K-2A1'!G41=0,0,($D42*(1-'K-2A1'!G41)))</f>
        <v>0</v>
      </c>
      <c r="H42" s="248">
        <f>IF('K-2A1'!H41=0,0,($D42*(1-'K-2A1'!H41)))</f>
        <v>0</v>
      </c>
      <c r="I42" s="248">
        <f>IF('K-2A1'!I41=0,0,($D42*(1-'K-2A1'!I41)))</f>
        <v>0</v>
      </c>
      <c r="J42" s="248">
        <f>IF('K-2A1'!J41=0,0,($D42*(1-'K-2A1'!J41)))</f>
        <v>0</v>
      </c>
      <c r="K42" s="249">
        <f>SUM(F42:J42)</f>
        <v>0</v>
      </c>
    </row>
    <row r="43" spans="1:11" ht="15">
      <c r="A43" s="251" t="s">
        <v>135</v>
      </c>
      <c r="B43" s="245" t="s">
        <v>104</v>
      </c>
      <c r="C43" s="434"/>
      <c r="D43" s="411"/>
      <c r="E43" s="175"/>
      <c r="F43" s="248"/>
      <c r="G43" s="248"/>
      <c r="H43" s="248"/>
      <c r="I43" s="248"/>
      <c r="J43" s="248"/>
      <c r="K43" s="176"/>
    </row>
    <row r="44" spans="1:11" ht="15">
      <c r="A44" s="278" t="s">
        <v>180</v>
      </c>
      <c r="B44" s="245"/>
      <c r="C44" s="438" t="s">
        <v>138</v>
      </c>
      <c r="D44" s="373">
        <f>'K-2A1'!D43</f>
        <v>18399400</v>
      </c>
      <c r="E44" s="175" t="s">
        <v>203</v>
      </c>
      <c r="F44" s="248">
        <f>IF('K-2A1'!F43=0,0,($D44*(1-'K-2A1'!F43)))</f>
        <v>0</v>
      </c>
      <c r="G44" s="248">
        <f>IF('K-2A1'!G43=0,0,($D44*(1-'K-2A1'!G43)))</f>
        <v>0</v>
      </c>
      <c r="H44" s="248">
        <f>IF('K-2A1'!H43=0,0,($D44*(1-'K-2A1'!H43)))</f>
        <v>0</v>
      </c>
      <c r="I44" s="248">
        <f>IF('K-2A1'!I43=0,0,($D44*(1-'K-2A1'!I43)))</f>
        <v>0</v>
      </c>
      <c r="J44" s="248">
        <f>IF('K-2A1'!J43=0,0,($D44*(1-'K-2A1'!J43)))</f>
        <v>0</v>
      </c>
      <c r="K44" s="249">
        <f>SUM(F44:J44)</f>
        <v>0</v>
      </c>
    </row>
    <row r="45" spans="1:11" ht="15">
      <c r="A45" s="280" t="s">
        <v>181</v>
      </c>
      <c r="B45" s="245"/>
      <c r="C45" s="438" t="s">
        <v>131</v>
      </c>
      <c r="D45" s="373">
        <f>'K-2A1'!D44</f>
        <v>263000</v>
      </c>
      <c r="E45" s="175" t="s">
        <v>203</v>
      </c>
      <c r="F45" s="248">
        <f>IF('K-2A1'!F44=0,0,($D45*(1-'K-2A1'!F44)))</f>
        <v>0</v>
      </c>
      <c r="G45" s="248">
        <f>IF('K-2A1'!G44=0,0,($D45*(1-'K-2A1'!G44)))</f>
        <v>0</v>
      </c>
      <c r="H45" s="248">
        <f>IF('K-2A1'!H44=0,0,($D45*(1-'K-2A1'!H44)))</f>
        <v>0</v>
      </c>
      <c r="I45" s="248">
        <f>IF('K-2A1'!I44=0,0,($D45*(1-'K-2A1'!I44)))</f>
        <v>0</v>
      </c>
      <c r="J45" s="248">
        <f>IF('K-2A1'!J44=0,0,($D45*(1-'K-2A1'!J44)))</f>
        <v>0</v>
      </c>
      <c r="K45" s="249">
        <f>SUM(F45:J45)</f>
        <v>0</v>
      </c>
    </row>
    <row r="46" spans="1:11" ht="15">
      <c r="A46" s="282"/>
      <c r="B46" s="283"/>
      <c r="C46" s="440"/>
      <c r="D46" s="457"/>
      <c r="E46" s="257"/>
      <c r="F46" s="177"/>
      <c r="G46" s="178"/>
      <c r="H46" s="179"/>
      <c r="I46" s="179"/>
      <c r="J46" s="179"/>
      <c r="K46" s="180"/>
    </row>
    <row r="47" spans="1:11" ht="15">
      <c r="A47" s="285"/>
      <c r="B47" s="261"/>
      <c r="C47" s="441"/>
      <c r="D47" s="454"/>
      <c r="E47" s="264"/>
      <c r="F47" s="181"/>
      <c r="G47" s="182"/>
      <c r="H47" s="183"/>
      <c r="I47" s="183"/>
      <c r="J47" s="183"/>
      <c r="K47" s="184"/>
    </row>
    <row r="48" spans="1:11" ht="15.75">
      <c r="A48" s="287" t="s">
        <v>185</v>
      </c>
      <c r="B48" s="288"/>
      <c r="C48" s="442"/>
      <c r="D48" s="458"/>
      <c r="E48" s="171"/>
      <c r="F48" s="185"/>
      <c r="G48" s="186"/>
      <c r="H48" s="187"/>
      <c r="I48" s="187"/>
      <c r="J48" s="187"/>
      <c r="K48" s="188"/>
    </row>
    <row r="49" spans="1:11" ht="15">
      <c r="A49" s="251" t="s">
        <v>26</v>
      </c>
      <c r="B49" s="416" t="s">
        <v>103</v>
      </c>
      <c r="C49" s="418"/>
      <c r="D49" s="459"/>
      <c r="E49" s="171"/>
      <c r="F49" s="185"/>
      <c r="G49" s="186"/>
      <c r="H49" s="187"/>
      <c r="I49" s="187"/>
      <c r="J49" s="187"/>
      <c r="K49" s="188"/>
    </row>
    <row r="50" spans="1:11" ht="30" customHeight="1">
      <c r="A50" s="251" t="s">
        <v>182</v>
      </c>
      <c r="B50" s="545" t="s">
        <v>259</v>
      </c>
      <c r="C50" s="546"/>
      <c r="D50" s="459">
        <f>'K-2A1'!D49</f>
        <v>2199995</v>
      </c>
      <c r="E50" s="175" t="s">
        <v>202</v>
      </c>
      <c r="F50" s="290">
        <f>-$D50*'K-2A1'!F49</f>
        <v>0</v>
      </c>
      <c r="G50" s="290">
        <f>-$D50*'K-2A1'!G49</f>
        <v>0</v>
      </c>
      <c r="H50" s="290">
        <f>-$D50*'K-2A1'!H49</f>
        <v>0</v>
      </c>
      <c r="I50" s="290">
        <f>-$D50*'K-2A1'!I49</f>
        <v>0</v>
      </c>
      <c r="J50" s="290">
        <f>-$D50*'K-2A1'!J49</f>
        <v>0</v>
      </c>
      <c r="K50" s="291">
        <f>SUM(F50:J50)</f>
        <v>0</v>
      </c>
    </row>
    <row r="51" spans="1:12" ht="34.5" customHeight="1">
      <c r="A51" s="251" t="s">
        <v>240</v>
      </c>
      <c r="B51" s="545" t="s">
        <v>260</v>
      </c>
      <c r="C51" s="546"/>
      <c r="D51" s="459">
        <f>'K-2A1'!D50</f>
        <v>942855</v>
      </c>
      <c r="E51" s="175" t="s">
        <v>202</v>
      </c>
      <c r="F51" s="290">
        <f>-$D51*'K-2A1'!F50</f>
        <v>0</v>
      </c>
      <c r="G51" s="290">
        <f>-$D51*'K-2A1'!G50</f>
        <v>0</v>
      </c>
      <c r="H51" s="290">
        <f>-$D51*'K-2A1'!H50</f>
        <v>0</v>
      </c>
      <c r="I51" s="290">
        <f>-$D51*'K-2A1'!I50</f>
        <v>0</v>
      </c>
      <c r="J51" s="290">
        <f>-$D51*'K-2A1'!J50</f>
        <v>0</v>
      </c>
      <c r="K51" s="291">
        <f>SUM(F51:J51)</f>
        <v>0</v>
      </c>
      <c r="L51" s="189"/>
    </row>
    <row r="52" spans="1:12" ht="15.75">
      <c r="A52" s="251" t="s">
        <v>136</v>
      </c>
      <c r="B52" s="382" t="s">
        <v>24</v>
      </c>
      <c r="C52" s="443"/>
      <c r="D52" s="459">
        <f>'K-2A1'!D51</f>
        <v>1800</v>
      </c>
      <c r="E52" s="175" t="s">
        <v>202</v>
      </c>
      <c r="F52" s="290">
        <f>-$D52*'K-2A1'!F51</f>
        <v>0</v>
      </c>
      <c r="G52" s="290">
        <f>-$D52*'K-2A1'!G51</f>
        <v>0</v>
      </c>
      <c r="H52" s="290">
        <f>-$D52*'K-2A1'!H51</f>
        <v>0</v>
      </c>
      <c r="I52" s="290">
        <f>-$D52*'K-2A1'!I51</f>
        <v>0</v>
      </c>
      <c r="J52" s="290">
        <f>-$D52*'K-2A1'!J51</f>
        <v>0</v>
      </c>
      <c r="K52" s="291">
        <f>SUM(F52:J52)</f>
        <v>0</v>
      </c>
      <c r="L52" s="189"/>
    </row>
    <row r="53" spans="1:12" ht="15.75">
      <c r="A53" s="251" t="s">
        <v>137</v>
      </c>
      <c r="B53" s="382" t="s">
        <v>25</v>
      </c>
      <c r="C53" s="443"/>
      <c r="D53" s="459">
        <f>'K-2A1'!D52</f>
        <v>9600</v>
      </c>
      <c r="E53" s="175" t="s">
        <v>202</v>
      </c>
      <c r="F53" s="290">
        <f>-$D53*'K-2A1'!F52</f>
        <v>0</v>
      </c>
      <c r="G53" s="290">
        <f>-$D53*'K-2A1'!G52</f>
        <v>0</v>
      </c>
      <c r="H53" s="290">
        <f>-$D53*'K-2A1'!H52</f>
        <v>0</v>
      </c>
      <c r="I53" s="290">
        <f>-$D53*'K-2A1'!I52</f>
        <v>0</v>
      </c>
      <c r="J53" s="290">
        <f>-$D53*'K-2A1'!J52</f>
        <v>0</v>
      </c>
      <c r="K53" s="291">
        <f>SUM(F53:J53)</f>
        <v>0</v>
      </c>
      <c r="L53" s="189"/>
    </row>
    <row r="54" spans="1:12" ht="15.75">
      <c r="A54" s="448"/>
      <c r="B54" s="449"/>
      <c r="C54" s="450"/>
      <c r="D54" s="428"/>
      <c r="E54" s="294"/>
      <c r="F54" s="488"/>
      <c r="G54" s="488"/>
      <c r="H54" s="488"/>
      <c r="I54" s="488"/>
      <c r="J54" s="488"/>
      <c r="K54" s="291"/>
      <c r="L54" s="189"/>
    </row>
    <row r="55" spans="1:12" ht="15.75">
      <c r="A55" s="191"/>
      <c r="B55" s="232"/>
      <c r="C55" s="444"/>
      <c r="D55" s="429"/>
      <c r="E55" s="192"/>
      <c r="F55" s="490"/>
      <c r="G55" s="490"/>
      <c r="H55" s="490"/>
      <c r="I55" s="490"/>
      <c r="J55" s="490"/>
      <c r="K55" s="491"/>
      <c r="L55" s="189"/>
    </row>
    <row r="56" spans="1:12" ht="15.75">
      <c r="A56" s="193" t="s">
        <v>195</v>
      </c>
      <c r="B56" s="295"/>
      <c r="C56" s="315"/>
      <c r="D56" s="430"/>
      <c r="E56" s="410"/>
      <c r="F56" s="494"/>
      <c r="G56" s="494"/>
      <c r="H56" s="494"/>
      <c r="I56" s="494"/>
      <c r="J56" s="494"/>
      <c r="K56" s="495"/>
      <c r="L56" s="189"/>
    </row>
    <row r="57" spans="1:12" ht="15.75">
      <c r="A57" s="190" t="s">
        <v>169</v>
      </c>
      <c r="B57" s="292" t="s">
        <v>261</v>
      </c>
      <c r="C57" s="445"/>
      <c r="D57" s="431"/>
      <c r="E57" s="298"/>
      <c r="F57" s="248">
        <f aca="true" t="shared" si="0" ref="F57:K57">SUM(F13:F21)</f>
        <v>0</v>
      </c>
      <c r="G57" s="248">
        <f t="shared" si="0"/>
        <v>0</v>
      </c>
      <c r="H57" s="248">
        <f t="shared" si="0"/>
        <v>0</v>
      </c>
      <c r="I57" s="248">
        <f t="shared" si="0"/>
        <v>0</v>
      </c>
      <c r="J57" s="248">
        <f t="shared" si="0"/>
        <v>0</v>
      </c>
      <c r="K57" s="249">
        <f t="shared" si="0"/>
        <v>0</v>
      </c>
      <c r="L57" s="189"/>
    </row>
    <row r="58" spans="1:12" ht="15.75">
      <c r="A58" s="190" t="s">
        <v>205</v>
      </c>
      <c r="B58" s="292" t="s">
        <v>27</v>
      </c>
      <c r="C58" s="445"/>
      <c r="D58" s="431"/>
      <c r="E58" s="298"/>
      <c r="F58" s="248">
        <f aca="true" t="shared" si="1" ref="F58:K58">SUM(F26:F33)</f>
        <v>0</v>
      </c>
      <c r="G58" s="248">
        <f t="shared" si="1"/>
        <v>0</v>
      </c>
      <c r="H58" s="248">
        <f t="shared" si="1"/>
        <v>0</v>
      </c>
      <c r="I58" s="248">
        <f t="shared" si="1"/>
        <v>0</v>
      </c>
      <c r="J58" s="248">
        <f t="shared" si="1"/>
        <v>0</v>
      </c>
      <c r="K58" s="249">
        <f t="shared" si="1"/>
        <v>0</v>
      </c>
      <c r="L58" s="189"/>
    </row>
    <row r="59" spans="1:12" ht="15.75">
      <c r="A59" s="190" t="s">
        <v>206</v>
      </c>
      <c r="B59" s="292" t="s">
        <v>28</v>
      </c>
      <c r="C59" s="445"/>
      <c r="D59" s="431"/>
      <c r="E59" s="298"/>
      <c r="F59" s="248">
        <f aca="true" t="shared" si="2" ref="F59:K59">SUM(F38:F45)</f>
        <v>0</v>
      </c>
      <c r="G59" s="248">
        <f t="shared" si="2"/>
        <v>0</v>
      </c>
      <c r="H59" s="248">
        <f t="shared" si="2"/>
        <v>0</v>
      </c>
      <c r="I59" s="248">
        <f t="shared" si="2"/>
        <v>0</v>
      </c>
      <c r="J59" s="248">
        <f t="shared" si="2"/>
        <v>0</v>
      </c>
      <c r="K59" s="249">
        <f t="shared" si="2"/>
        <v>0</v>
      </c>
      <c r="L59" s="189"/>
    </row>
    <row r="60" spans="1:12" ht="15.75">
      <c r="A60" s="190" t="s">
        <v>243</v>
      </c>
      <c r="B60" s="292" t="s">
        <v>29</v>
      </c>
      <c r="C60" s="445"/>
      <c r="D60" s="431"/>
      <c r="E60" s="299"/>
      <c r="F60" s="290">
        <f aca="true" t="shared" si="3" ref="F60:K60">SUM(F50:F53)</f>
        <v>0</v>
      </c>
      <c r="G60" s="290">
        <f t="shared" si="3"/>
        <v>0</v>
      </c>
      <c r="H60" s="290">
        <f t="shared" si="3"/>
        <v>0</v>
      </c>
      <c r="I60" s="290">
        <f t="shared" si="3"/>
        <v>0</v>
      </c>
      <c r="J60" s="290">
        <f t="shared" si="3"/>
        <v>0</v>
      </c>
      <c r="K60" s="291">
        <f t="shared" si="3"/>
        <v>0</v>
      </c>
      <c r="L60" s="189"/>
    </row>
    <row r="61" spans="1:12" ht="15.75">
      <c r="A61" s="205" t="s">
        <v>244</v>
      </c>
      <c r="B61" s="300" t="s">
        <v>30</v>
      </c>
      <c r="C61" s="446"/>
      <c r="D61" s="431"/>
      <c r="E61" s="299"/>
      <c r="F61" s="303">
        <f aca="true" t="shared" si="4" ref="F61:K61">SUM(F57:F60)</f>
        <v>0</v>
      </c>
      <c r="G61" s="303">
        <f t="shared" si="4"/>
        <v>0</v>
      </c>
      <c r="H61" s="303">
        <f t="shared" si="4"/>
        <v>0</v>
      </c>
      <c r="I61" s="303">
        <f t="shared" si="4"/>
        <v>0</v>
      </c>
      <c r="J61" s="303">
        <f t="shared" si="4"/>
        <v>0</v>
      </c>
      <c r="K61" s="304">
        <f t="shared" si="4"/>
        <v>0</v>
      </c>
      <c r="L61" s="189"/>
    </row>
    <row r="62" spans="1:11" ht="13.5" thickBot="1">
      <c r="A62" s="306"/>
      <c r="B62" s="307"/>
      <c r="C62" s="447"/>
      <c r="D62" s="309"/>
      <c r="E62" s="310"/>
      <c r="F62" s="311"/>
      <c r="G62" s="312"/>
      <c r="H62" s="313"/>
      <c r="I62" s="313"/>
      <c r="J62" s="313"/>
      <c r="K62" s="314"/>
    </row>
    <row r="63" spans="4:5" ht="13.5" thickTop="1">
      <c r="D63" s="174"/>
      <c r="E63" s="174"/>
    </row>
    <row r="64" ht="12.75">
      <c r="D64" s="197"/>
    </row>
    <row r="65" ht="12.75">
      <c r="D65" s="197"/>
    </row>
    <row r="66" ht="12.75">
      <c r="D66" s="197"/>
    </row>
    <row r="67" ht="12.75">
      <c r="D67" s="197"/>
    </row>
    <row r="68" ht="12.75">
      <c r="D68" s="197"/>
    </row>
    <row r="69" ht="12.75">
      <c r="D69" s="197"/>
    </row>
    <row r="70" ht="12.75">
      <c r="D70" s="197"/>
    </row>
    <row r="71" ht="12.75">
      <c r="D71" s="197"/>
    </row>
    <row r="72" ht="12.75">
      <c r="D72" s="197"/>
    </row>
    <row r="73" ht="12.75">
      <c r="D73" s="197"/>
    </row>
    <row r="74" ht="12.75">
      <c r="D74" s="197"/>
    </row>
    <row r="75" ht="12.75">
      <c r="D75" s="197"/>
    </row>
    <row r="76" ht="12.75">
      <c r="D76" s="197"/>
    </row>
    <row r="77" ht="12.75">
      <c r="D77" s="197"/>
    </row>
    <row r="78" ht="12.75">
      <c r="D78" s="197"/>
    </row>
    <row r="79" ht="12.75">
      <c r="D79" s="197"/>
    </row>
    <row r="80" ht="12.75">
      <c r="D80" s="197"/>
    </row>
    <row r="81" ht="12.75">
      <c r="D81" s="197"/>
    </row>
    <row r="82" ht="12.75">
      <c r="D82" s="197"/>
    </row>
    <row r="83" ht="12.75">
      <c r="D83" s="197"/>
    </row>
    <row r="84" ht="12.75">
      <c r="D84" s="197"/>
    </row>
    <row r="85" ht="12.75">
      <c r="D85" s="197"/>
    </row>
    <row r="86" ht="12.75">
      <c r="D86" s="197"/>
    </row>
    <row r="87" ht="12.75">
      <c r="D87" s="197"/>
    </row>
    <row r="88" ht="12.75">
      <c r="D88" s="197"/>
    </row>
    <row r="89" ht="12.75">
      <c r="D89" s="197"/>
    </row>
    <row r="90" ht="12.75">
      <c r="D90" s="197"/>
    </row>
    <row r="91" ht="12.75">
      <c r="D91" s="197"/>
    </row>
    <row r="92" ht="12.75">
      <c r="D92" s="197"/>
    </row>
    <row r="93" ht="12.75">
      <c r="D93" s="197"/>
    </row>
    <row r="94" ht="12.75">
      <c r="D94" s="197"/>
    </row>
    <row r="95" ht="12.75">
      <c r="D95" s="197"/>
    </row>
    <row r="96" ht="12.75">
      <c r="D96" s="197"/>
    </row>
    <row r="97" ht="12.75">
      <c r="D97" s="197"/>
    </row>
    <row r="98" ht="12.75">
      <c r="D98" s="197"/>
    </row>
    <row r="99" ht="12.75">
      <c r="D99" s="197"/>
    </row>
    <row r="100" ht="12.75">
      <c r="D100" s="197"/>
    </row>
    <row r="101" ht="12.75">
      <c r="D101" s="197"/>
    </row>
    <row r="102" ht="12.75">
      <c r="D102" s="197"/>
    </row>
    <row r="103" ht="12.75">
      <c r="D103" s="197"/>
    </row>
    <row r="104" ht="12.75">
      <c r="D104" s="197"/>
    </row>
    <row r="105" ht="12.75">
      <c r="D105" s="197"/>
    </row>
    <row r="106" ht="12.75">
      <c r="D106" s="197"/>
    </row>
    <row r="107" ht="12.75">
      <c r="D107" s="197"/>
    </row>
    <row r="108" ht="12.75">
      <c r="D108" s="197"/>
    </row>
    <row r="109" ht="12.75">
      <c r="D109" s="197"/>
    </row>
    <row r="110" ht="12.75">
      <c r="D110" s="197"/>
    </row>
    <row r="111" ht="12.75">
      <c r="D111" s="197"/>
    </row>
    <row r="112" ht="12.75">
      <c r="D112" s="197"/>
    </row>
    <row r="113" ht="12.75">
      <c r="D113" s="197"/>
    </row>
    <row r="114" ht="12.75">
      <c r="D114" s="197"/>
    </row>
    <row r="115" ht="12.75">
      <c r="D115" s="197"/>
    </row>
    <row r="116" ht="12.75">
      <c r="D116" s="197"/>
    </row>
    <row r="117" ht="12.75">
      <c r="D117" s="197"/>
    </row>
    <row r="118" ht="12.75">
      <c r="D118" s="197"/>
    </row>
    <row r="119" ht="12.75">
      <c r="D119" s="197"/>
    </row>
    <row r="120" ht="12.75">
      <c r="D120" s="197"/>
    </row>
    <row r="121" ht="12.75">
      <c r="D121" s="197"/>
    </row>
    <row r="122" ht="12.75">
      <c r="D122" s="197"/>
    </row>
    <row r="123" ht="12.75">
      <c r="D123" s="197"/>
    </row>
    <row r="124" ht="12.75">
      <c r="D124" s="197"/>
    </row>
    <row r="125" ht="12.75">
      <c r="D125" s="197"/>
    </row>
    <row r="126" ht="12.75">
      <c r="D126" s="197"/>
    </row>
    <row r="127" ht="12.75">
      <c r="D127" s="197"/>
    </row>
    <row r="128" ht="12.75">
      <c r="D128" s="197"/>
    </row>
    <row r="129" ht="12.75">
      <c r="D129" s="197"/>
    </row>
    <row r="130" ht="12.75">
      <c r="D130" s="197"/>
    </row>
    <row r="131" ht="12.75">
      <c r="D131" s="197"/>
    </row>
    <row r="132" ht="12.75">
      <c r="D132" s="197"/>
    </row>
    <row r="133" ht="12.75">
      <c r="D133" s="197"/>
    </row>
    <row r="134" ht="12.75">
      <c r="D134" s="197"/>
    </row>
    <row r="135" ht="12.75">
      <c r="D135" s="197"/>
    </row>
    <row r="136" ht="12.75">
      <c r="D136" s="197"/>
    </row>
    <row r="137" ht="12.75">
      <c r="D137" s="197"/>
    </row>
    <row r="138" ht="12.75">
      <c r="D138" s="197"/>
    </row>
    <row r="139" ht="12.75">
      <c r="D139" s="197"/>
    </row>
    <row r="140" ht="12.75">
      <c r="D140" s="197"/>
    </row>
    <row r="141" ht="12.75">
      <c r="D141" s="197"/>
    </row>
    <row r="142" ht="12.75">
      <c r="D142" s="197"/>
    </row>
    <row r="143" ht="12.75">
      <c r="D143" s="197"/>
    </row>
    <row r="144" ht="12.75">
      <c r="D144" s="197"/>
    </row>
    <row r="145" ht="12.75">
      <c r="D145" s="197"/>
    </row>
    <row r="146" ht="12.75">
      <c r="D146" s="197"/>
    </row>
    <row r="147" ht="12.75">
      <c r="D147" s="197"/>
    </row>
    <row r="148" ht="12.75">
      <c r="D148" s="197"/>
    </row>
    <row r="149" ht="12.75">
      <c r="D149" s="197"/>
    </row>
    <row r="150" ht="12.75">
      <c r="D150" s="197"/>
    </row>
    <row r="151" ht="12.75">
      <c r="D151" s="197"/>
    </row>
    <row r="152" ht="12.75">
      <c r="D152" s="197"/>
    </row>
    <row r="153" ht="12.75">
      <c r="D153" s="197"/>
    </row>
    <row r="154" ht="12.75">
      <c r="D154" s="197"/>
    </row>
    <row r="155" ht="12.75">
      <c r="D155" s="197"/>
    </row>
    <row r="156" ht="12.75">
      <c r="D156" s="197"/>
    </row>
    <row r="157" ht="12.75">
      <c r="D157" s="197"/>
    </row>
    <row r="158" ht="12.75">
      <c r="D158" s="197"/>
    </row>
    <row r="159" ht="12.75">
      <c r="D159" s="197"/>
    </row>
    <row r="160" ht="12.75">
      <c r="D160" s="197"/>
    </row>
    <row r="161" ht="12.75">
      <c r="D161" s="197"/>
    </row>
    <row r="162" ht="12.75">
      <c r="D162" s="197"/>
    </row>
    <row r="163" ht="12.75">
      <c r="D163" s="197"/>
    </row>
    <row r="164" ht="12.75">
      <c r="D164" s="197"/>
    </row>
    <row r="165" ht="12.75">
      <c r="D165" s="197"/>
    </row>
    <row r="166" ht="12.75">
      <c r="D166" s="197"/>
    </row>
    <row r="167" ht="12.75">
      <c r="D167" s="197"/>
    </row>
    <row r="168" ht="12.75">
      <c r="D168" s="197"/>
    </row>
    <row r="169" ht="12.75">
      <c r="D169" s="197"/>
    </row>
    <row r="170" ht="12.75">
      <c r="D170" s="197"/>
    </row>
    <row r="171" ht="12.75">
      <c r="D171" s="197"/>
    </row>
    <row r="172" ht="12.75">
      <c r="D172" s="197"/>
    </row>
    <row r="173" ht="12.75">
      <c r="D173" s="197"/>
    </row>
    <row r="174" ht="12.75">
      <c r="D174" s="197"/>
    </row>
    <row r="175" ht="12.75">
      <c r="D175" s="197"/>
    </row>
    <row r="176" ht="12.75">
      <c r="D176" s="197"/>
    </row>
    <row r="177" ht="12.75">
      <c r="D177" s="197"/>
    </row>
    <row r="178" ht="12.75">
      <c r="D178" s="197"/>
    </row>
    <row r="179" ht="12.75">
      <c r="D179" s="197"/>
    </row>
    <row r="180" ht="12.75">
      <c r="D180" s="197"/>
    </row>
    <row r="181" ht="12.75">
      <c r="D181" s="197"/>
    </row>
    <row r="182" ht="12.75">
      <c r="D182" s="197"/>
    </row>
    <row r="183" ht="12.75">
      <c r="D183" s="197"/>
    </row>
    <row r="184" ht="12.75">
      <c r="D184" s="197"/>
    </row>
    <row r="185" ht="12.75">
      <c r="D185" s="197"/>
    </row>
    <row r="186" ht="12.75">
      <c r="D186" s="197"/>
    </row>
    <row r="187" ht="12.75">
      <c r="D187" s="197"/>
    </row>
    <row r="188" ht="12.75">
      <c r="D188" s="197"/>
    </row>
    <row r="189" ht="12.75">
      <c r="D189" s="197"/>
    </row>
    <row r="190" ht="12.75">
      <c r="D190" s="197"/>
    </row>
    <row r="191" ht="12.75">
      <c r="D191" s="197"/>
    </row>
    <row r="192" ht="12.75">
      <c r="D192" s="197"/>
    </row>
    <row r="193" ht="12.75">
      <c r="D193" s="197"/>
    </row>
    <row r="194" ht="12.75">
      <c r="D194" s="197"/>
    </row>
    <row r="195" ht="12.75">
      <c r="D195" s="197"/>
    </row>
    <row r="196" ht="12.75">
      <c r="D196" s="197"/>
    </row>
    <row r="197" ht="12.75">
      <c r="D197" s="197"/>
    </row>
    <row r="198" ht="12.75">
      <c r="D198" s="197"/>
    </row>
    <row r="199" ht="12.75">
      <c r="D199" s="197"/>
    </row>
    <row r="200" ht="12.75">
      <c r="D200" s="197"/>
    </row>
    <row r="201" ht="12.75">
      <c r="D201" s="197"/>
    </row>
    <row r="202" ht="12.75">
      <c r="D202" s="197"/>
    </row>
    <row r="203" ht="12.75">
      <c r="D203" s="197"/>
    </row>
    <row r="204" ht="12.75">
      <c r="D204" s="197"/>
    </row>
    <row r="205" ht="12.75">
      <c r="D205" s="197"/>
    </row>
    <row r="206" ht="12.75">
      <c r="D206" s="197"/>
    </row>
    <row r="207" ht="12.75">
      <c r="D207" s="197"/>
    </row>
    <row r="208" ht="12.75">
      <c r="D208" s="197"/>
    </row>
    <row r="209" ht="12.75">
      <c r="D209" s="197"/>
    </row>
    <row r="210" ht="12.75">
      <c r="D210" s="197"/>
    </row>
    <row r="211" ht="12.75">
      <c r="D211" s="197"/>
    </row>
    <row r="212" ht="12.75">
      <c r="D212" s="197"/>
    </row>
    <row r="213" ht="12.75">
      <c r="D213" s="197"/>
    </row>
    <row r="214" ht="12.75">
      <c r="D214" s="197"/>
    </row>
    <row r="215" ht="12.75">
      <c r="D215" s="197"/>
    </row>
    <row r="216" ht="12.75">
      <c r="D216" s="197"/>
    </row>
    <row r="217" ht="12.75">
      <c r="D217" s="197"/>
    </row>
    <row r="218" ht="12.75">
      <c r="D218" s="197"/>
    </row>
    <row r="219" ht="12.75">
      <c r="D219" s="197"/>
    </row>
    <row r="220" ht="12.75">
      <c r="D220" s="197"/>
    </row>
    <row r="221" ht="12.75">
      <c r="D221" s="197"/>
    </row>
    <row r="222" ht="12.75">
      <c r="D222" s="197"/>
    </row>
    <row r="223" ht="12.75">
      <c r="D223" s="197"/>
    </row>
    <row r="224" ht="12.75">
      <c r="D224" s="197"/>
    </row>
    <row r="225" ht="12.75">
      <c r="D225" s="197"/>
    </row>
    <row r="226" ht="12.75">
      <c r="D226" s="197"/>
    </row>
    <row r="227" ht="12.75">
      <c r="D227" s="197"/>
    </row>
    <row r="228" ht="12.75">
      <c r="D228" s="197"/>
    </row>
    <row r="229" ht="12.75">
      <c r="D229" s="197"/>
    </row>
    <row r="230" ht="12.75">
      <c r="D230" s="197"/>
    </row>
    <row r="231" ht="12.75">
      <c r="D231" s="197"/>
    </row>
    <row r="232" ht="12.75">
      <c r="D232" s="197"/>
    </row>
    <row r="233" ht="12.75">
      <c r="D233" s="197"/>
    </row>
    <row r="234" ht="12.75">
      <c r="D234" s="197"/>
    </row>
    <row r="235" ht="12.75">
      <c r="D235" s="197"/>
    </row>
    <row r="236" ht="12.75">
      <c r="D236" s="197"/>
    </row>
    <row r="237" ht="12.75">
      <c r="D237" s="197"/>
    </row>
    <row r="238" ht="12.75">
      <c r="D238" s="197"/>
    </row>
  </sheetData>
  <sheetProtection password="C425" sheet="1" objects="1" scenarios="1"/>
  <mergeCells count="7">
    <mergeCell ref="B50:C50"/>
    <mergeCell ref="B51:C51"/>
    <mergeCell ref="A1:K1"/>
    <mergeCell ref="B14:C14"/>
    <mergeCell ref="A7:K7"/>
    <mergeCell ref="D9:E9"/>
    <mergeCell ref="D10:E10"/>
  </mergeCells>
  <printOptions horizontalCentered="1" verticalCentered="1"/>
  <pageMargins left="0.1" right="0.1" top="0.5" bottom="0.5" header="0.5" footer="0.25"/>
  <pageSetup horizontalDpi="600" verticalDpi="600" orientation="landscape" scale="51" r:id="rId1"/>
  <headerFooter alignWithMargins="0">
    <oddFooter>&amp;L&amp;8&amp;F &amp;A &amp;D&amp;C&amp;P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37"/>
  <sheetViews>
    <sheetView view="pageBreakPreview" zoomScale="60" zoomScaleNormal="75" workbookViewId="0" topLeftCell="A1">
      <selection activeCell="D38" sqref="D38"/>
    </sheetView>
  </sheetViews>
  <sheetFormatPr defaultColWidth="9.140625" defaultRowHeight="12.75"/>
  <cols>
    <col min="1" max="1" width="6.57421875" style="62" customWidth="1"/>
    <col min="2" max="2" width="4.140625" style="60" customWidth="1"/>
    <col min="3" max="3" width="46.57421875" style="0" customWidth="1"/>
    <col min="4" max="4" width="16.7109375" style="70" customWidth="1"/>
    <col min="5" max="5" width="18.421875" style="71" customWidth="1"/>
    <col min="6" max="6" width="23.28125" style="36" customWidth="1"/>
    <col min="7" max="7" width="23.8515625" style="39" customWidth="1"/>
    <col min="8" max="8" width="23.00390625" style="2" customWidth="1"/>
    <col min="9" max="9" width="22.140625" style="2" customWidth="1"/>
    <col min="10" max="10" width="21.8515625" style="37" customWidth="1"/>
    <col min="11" max="16384" width="41.140625" style="0" customWidth="1"/>
  </cols>
  <sheetData>
    <row r="1" spans="1:10" s="16" customFormat="1" ht="41.25" customHeight="1">
      <c r="A1" s="543" t="s">
        <v>115</v>
      </c>
      <c r="B1" s="543"/>
      <c r="C1" s="543"/>
      <c r="D1" s="543"/>
      <c r="E1" s="543"/>
      <c r="F1" s="543"/>
      <c r="G1" s="543"/>
      <c r="H1" s="543"/>
      <c r="I1" s="543"/>
      <c r="J1" s="543"/>
    </row>
    <row r="2" spans="1:10" s="16" customFormat="1" ht="26.25" customHeight="1">
      <c r="A2" s="86" t="s">
        <v>22</v>
      </c>
      <c r="B2" s="45"/>
      <c r="C2" s="45"/>
      <c r="D2" s="63"/>
      <c r="E2" s="46"/>
      <c r="F2" s="26"/>
      <c r="G2" s="26"/>
      <c r="H2" s="26"/>
      <c r="I2" s="76"/>
      <c r="J2" s="77"/>
    </row>
    <row r="3" spans="1:10" s="16" customFormat="1" ht="26.25" customHeight="1">
      <c r="A3" s="86" t="s">
        <v>272</v>
      </c>
      <c r="B3" s="45"/>
      <c r="C3" s="45"/>
      <c r="D3" s="63"/>
      <c r="E3" s="46"/>
      <c r="F3" s="26"/>
      <c r="G3" s="26"/>
      <c r="H3" s="26"/>
      <c r="I3" s="76"/>
      <c r="J3" s="77"/>
    </row>
    <row r="4" spans="1:10" s="16" customFormat="1" ht="23.25">
      <c r="A4" s="47" t="s">
        <v>226</v>
      </c>
      <c r="B4" s="45"/>
      <c r="C4" s="45"/>
      <c r="D4" s="63"/>
      <c r="E4" s="46"/>
      <c r="F4" s="26"/>
      <c r="G4" s="26"/>
      <c r="H4" s="26"/>
      <c r="I4" s="76"/>
      <c r="J4" s="77"/>
    </row>
    <row r="5" spans="1:10" s="16" customFormat="1" ht="18" customHeight="1">
      <c r="A5" s="513" t="s">
        <v>19</v>
      </c>
      <c r="B5" s="514"/>
      <c r="C5" s="514"/>
      <c r="D5" s="515"/>
      <c r="E5" s="514"/>
      <c r="F5" s="516"/>
      <c r="G5" s="47"/>
      <c r="H5" s="47"/>
      <c r="I5" s="47"/>
      <c r="J5" s="47"/>
    </row>
    <row r="6" spans="1:10" s="16" customFormat="1" ht="9" customHeight="1">
      <c r="A6" s="47"/>
      <c r="B6" s="47"/>
      <c r="C6" s="47"/>
      <c r="D6" s="64"/>
      <c r="E6" s="47"/>
      <c r="F6" s="47"/>
      <c r="G6" s="47"/>
      <c r="H6" s="47"/>
      <c r="I6" s="47"/>
      <c r="J6" s="47"/>
    </row>
    <row r="7" spans="1:10" s="16" customFormat="1" ht="21.75" customHeight="1">
      <c r="A7" s="547" t="s">
        <v>265</v>
      </c>
      <c r="B7" s="547"/>
      <c r="C7" s="547"/>
      <c r="D7" s="547"/>
      <c r="E7" s="547"/>
      <c r="F7" s="547"/>
      <c r="G7" s="547"/>
      <c r="H7" s="547"/>
      <c r="I7" s="547"/>
      <c r="J7" s="547"/>
    </row>
    <row r="8" spans="1:10" s="35" customFormat="1" ht="13.5" thickBot="1">
      <c r="A8" s="61"/>
      <c r="B8" s="59"/>
      <c r="C8" s="38"/>
      <c r="D8" s="65"/>
      <c r="E8" s="85"/>
      <c r="F8" s="79"/>
      <c r="G8" s="78"/>
      <c r="H8" s="79"/>
      <c r="I8" s="79"/>
      <c r="J8" s="80"/>
    </row>
    <row r="9" spans="1:10" s="35" customFormat="1" ht="25.5" customHeight="1" thickTop="1">
      <c r="A9" s="126" t="s">
        <v>100</v>
      </c>
      <c r="B9" s="127"/>
      <c r="C9" s="135"/>
      <c r="D9" s="550" t="s">
        <v>187</v>
      </c>
      <c r="E9" s="551"/>
      <c r="F9" s="128" t="s">
        <v>188</v>
      </c>
      <c r="G9" s="128" t="s">
        <v>189</v>
      </c>
      <c r="H9" s="128" t="s">
        <v>190</v>
      </c>
      <c r="I9" s="128" t="s">
        <v>191</v>
      </c>
      <c r="J9" s="136" t="s">
        <v>192</v>
      </c>
    </row>
    <row r="10" spans="1:10" s="35" customFormat="1" ht="25.5" customHeight="1">
      <c r="A10" s="129"/>
      <c r="B10" s="130"/>
      <c r="C10" s="131"/>
      <c r="D10" s="552" t="s">
        <v>111</v>
      </c>
      <c r="E10" s="553"/>
      <c r="F10" s="132" t="s">
        <v>106</v>
      </c>
      <c r="G10" s="132" t="s">
        <v>107</v>
      </c>
      <c r="H10" s="132" t="s">
        <v>108</v>
      </c>
      <c r="I10" s="132" t="s">
        <v>109</v>
      </c>
      <c r="J10" s="137" t="s">
        <v>110</v>
      </c>
    </row>
    <row r="11" spans="1:10" s="35" customFormat="1" ht="15.75">
      <c r="A11" s="331"/>
      <c r="B11" s="332"/>
      <c r="C11" s="231"/>
      <c r="D11" s="333"/>
      <c r="E11" s="334"/>
      <c r="F11" s="335"/>
      <c r="G11" s="336"/>
      <c r="H11" s="335"/>
      <c r="I11" s="335"/>
      <c r="J11" s="337"/>
    </row>
    <row r="12" spans="1:10" s="35" customFormat="1" ht="15.75">
      <c r="A12" s="338" t="s">
        <v>246</v>
      </c>
      <c r="B12" s="339"/>
      <c r="C12" s="340"/>
      <c r="D12" s="333"/>
      <c r="E12" s="334"/>
      <c r="F12" s="335"/>
      <c r="G12" s="336"/>
      <c r="H12" s="335"/>
      <c r="I12" s="335"/>
      <c r="J12" s="337"/>
    </row>
    <row r="13" spans="1:10" s="35" customFormat="1" ht="15">
      <c r="A13" s="250" t="s">
        <v>81</v>
      </c>
      <c r="B13" s="341" t="s">
        <v>105</v>
      </c>
      <c r="C13" s="502"/>
      <c r="D13" s="496">
        <v>100000</v>
      </c>
      <c r="E13" s="133" t="s">
        <v>198</v>
      </c>
      <c r="F13" s="344"/>
      <c r="G13" s="344"/>
      <c r="H13" s="344"/>
      <c r="I13" s="344"/>
      <c r="J13" s="345"/>
    </row>
    <row r="14" spans="1:10" s="35" customFormat="1" ht="48.75" customHeight="1">
      <c r="A14" s="250" t="s">
        <v>122</v>
      </c>
      <c r="B14" s="548" t="s">
        <v>112</v>
      </c>
      <c r="C14" s="549"/>
      <c r="D14" s="496">
        <v>25000</v>
      </c>
      <c r="E14" s="133" t="s">
        <v>198</v>
      </c>
      <c r="F14" s="344"/>
      <c r="G14" s="344"/>
      <c r="H14" s="344"/>
      <c r="I14" s="344"/>
      <c r="J14" s="345"/>
    </row>
    <row r="15" spans="1:10" s="35" customFormat="1" ht="15">
      <c r="A15" s="250" t="s">
        <v>127</v>
      </c>
      <c r="B15" s="341" t="s">
        <v>101</v>
      </c>
      <c r="C15" s="342"/>
      <c r="D15" s="496">
        <v>12000</v>
      </c>
      <c r="E15" s="133" t="s">
        <v>199</v>
      </c>
      <c r="F15" s="344"/>
      <c r="G15" s="344"/>
      <c r="H15" s="344"/>
      <c r="I15" s="344"/>
      <c r="J15" s="345"/>
    </row>
    <row r="16" spans="1:10" s="35" customFormat="1" ht="15">
      <c r="A16" s="251" t="s">
        <v>128</v>
      </c>
      <c r="B16" s="341" t="s">
        <v>44</v>
      </c>
      <c r="C16" s="342"/>
      <c r="D16" s="496"/>
      <c r="E16" s="133"/>
      <c r="F16" s="346"/>
      <c r="G16" s="346"/>
      <c r="H16" s="346"/>
      <c r="I16" s="346"/>
      <c r="J16" s="347"/>
    </row>
    <row r="17" spans="1:10" s="35" customFormat="1" ht="15.75">
      <c r="A17" s="252" t="s">
        <v>231</v>
      </c>
      <c r="B17" s="348"/>
      <c r="C17" s="342" t="s">
        <v>171</v>
      </c>
      <c r="D17" s="496">
        <v>1000</v>
      </c>
      <c r="E17" s="133" t="s">
        <v>200</v>
      </c>
      <c r="F17" s="344"/>
      <c r="G17" s="344"/>
      <c r="H17" s="344"/>
      <c r="I17" s="344"/>
      <c r="J17" s="345"/>
    </row>
    <row r="18" spans="1:10" s="35" customFormat="1" ht="15.75">
      <c r="A18" s="252" t="s">
        <v>232</v>
      </c>
      <c r="B18" s="348"/>
      <c r="C18" s="342" t="s">
        <v>172</v>
      </c>
      <c r="D18" s="496">
        <v>2000</v>
      </c>
      <c r="E18" s="133" t="s">
        <v>200</v>
      </c>
      <c r="F18" s="344"/>
      <c r="G18" s="344"/>
      <c r="H18" s="344"/>
      <c r="I18" s="344"/>
      <c r="J18" s="345"/>
    </row>
    <row r="19" spans="1:10" s="35" customFormat="1" ht="15.75">
      <c r="A19" s="252" t="s">
        <v>233</v>
      </c>
      <c r="B19" s="348"/>
      <c r="C19" s="342" t="s">
        <v>173</v>
      </c>
      <c r="D19" s="496">
        <v>1000</v>
      </c>
      <c r="E19" s="133" t="s">
        <v>200</v>
      </c>
      <c r="F19" s="344"/>
      <c r="G19" s="344"/>
      <c r="H19" s="344"/>
      <c r="I19" s="344"/>
      <c r="J19" s="345"/>
    </row>
    <row r="20" spans="1:10" s="35" customFormat="1" ht="15.75">
      <c r="A20" s="254" t="s">
        <v>234</v>
      </c>
      <c r="B20" s="348"/>
      <c r="C20" s="342" t="s">
        <v>174</v>
      </c>
      <c r="D20" s="496">
        <f>ROUND(SUM(D26:D33),-3)</f>
        <v>3154000</v>
      </c>
      <c r="E20" s="133" t="s">
        <v>200</v>
      </c>
      <c r="F20" s="344"/>
      <c r="G20" s="344"/>
      <c r="H20" s="344"/>
      <c r="I20" s="344"/>
      <c r="J20" s="345"/>
    </row>
    <row r="21" spans="1:10" s="35" customFormat="1" ht="15">
      <c r="A21" s="250" t="s">
        <v>129</v>
      </c>
      <c r="B21" s="341" t="s">
        <v>102</v>
      </c>
      <c r="C21" s="342"/>
      <c r="D21" s="496">
        <v>300</v>
      </c>
      <c r="E21" s="133" t="s">
        <v>201</v>
      </c>
      <c r="F21" s="344"/>
      <c r="G21" s="344"/>
      <c r="H21" s="344"/>
      <c r="I21" s="344"/>
      <c r="J21" s="345"/>
    </row>
    <row r="22" spans="1:10" s="35" customFormat="1" ht="15">
      <c r="A22" s="349"/>
      <c r="B22" s="350"/>
      <c r="C22" s="351"/>
      <c r="D22" s="352"/>
      <c r="E22" s="353"/>
      <c r="F22" s="354"/>
      <c r="G22" s="354"/>
      <c r="H22" s="354"/>
      <c r="I22" s="354"/>
      <c r="J22" s="355"/>
    </row>
    <row r="23" spans="1:10" s="35" customFormat="1" ht="15">
      <c r="A23" s="356"/>
      <c r="B23" s="357"/>
      <c r="C23" s="358"/>
      <c r="D23" s="359"/>
      <c r="E23" s="360"/>
      <c r="F23" s="361"/>
      <c r="G23" s="361"/>
      <c r="H23" s="361"/>
      <c r="I23" s="361"/>
      <c r="J23" s="362"/>
    </row>
    <row r="24" spans="1:10" s="35" customFormat="1" ht="15.75">
      <c r="A24" s="321" t="s">
        <v>186</v>
      </c>
      <c r="B24" s="363"/>
      <c r="C24" s="364"/>
      <c r="D24" s="365"/>
      <c r="E24" s="366"/>
      <c r="F24" s="367"/>
      <c r="G24" s="367"/>
      <c r="H24" s="367"/>
      <c r="I24" s="367"/>
      <c r="J24" s="368"/>
    </row>
    <row r="25" spans="1:10" s="35" customFormat="1" ht="15">
      <c r="A25" s="250" t="s">
        <v>130</v>
      </c>
      <c r="B25" s="341" t="s">
        <v>103</v>
      </c>
      <c r="C25" s="342"/>
      <c r="D25" s="343"/>
      <c r="E25" s="133"/>
      <c r="F25" s="208"/>
      <c r="G25" s="208"/>
      <c r="H25" s="208"/>
      <c r="I25" s="208"/>
      <c r="J25" s="209"/>
    </row>
    <row r="26" spans="1:10" s="35" customFormat="1" ht="15">
      <c r="A26" s="250" t="s">
        <v>235</v>
      </c>
      <c r="B26" s="341"/>
      <c r="C26" s="369" t="s">
        <v>138</v>
      </c>
      <c r="D26" s="343">
        <v>1740200</v>
      </c>
      <c r="E26" s="133" t="s">
        <v>202</v>
      </c>
      <c r="F26" s="344"/>
      <c r="G26" s="344"/>
      <c r="H26" s="344"/>
      <c r="I26" s="344"/>
      <c r="J26" s="345"/>
    </row>
    <row r="27" spans="1:10" s="35" customFormat="1" ht="15">
      <c r="A27" s="250" t="s">
        <v>236</v>
      </c>
      <c r="B27" s="341"/>
      <c r="C27" s="369" t="s">
        <v>131</v>
      </c>
      <c r="D27" s="343">
        <v>1402650</v>
      </c>
      <c r="E27" s="133" t="s">
        <v>202</v>
      </c>
      <c r="F27" s="344"/>
      <c r="G27" s="344"/>
      <c r="H27" s="344"/>
      <c r="I27" s="344"/>
      <c r="J27" s="345"/>
    </row>
    <row r="28" spans="1:10" s="35" customFormat="1" ht="15">
      <c r="A28" s="250" t="s">
        <v>237</v>
      </c>
      <c r="B28" s="341" t="s">
        <v>183</v>
      </c>
      <c r="C28" s="342"/>
      <c r="D28" s="343"/>
      <c r="E28" s="133"/>
      <c r="F28" s="346"/>
      <c r="G28" s="346"/>
      <c r="H28" s="346"/>
      <c r="I28" s="346"/>
      <c r="J28" s="347"/>
    </row>
    <row r="29" spans="1:10" s="35" customFormat="1" ht="15">
      <c r="A29" s="250" t="s">
        <v>238</v>
      </c>
      <c r="B29" s="341"/>
      <c r="C29" s="369" t="s">
        <v>138</v>
      </c>
      <c r="D29" s="343">
        <v>1200</v>
      </c>
      <c r="E29" s="133" t="s">
        <v>202</v>
      </c>
      <c r="F29" s="344"/>
      <c r="G29" s="344"/>
      <c r="H29" s="344"/>
      <c r="I29" s="344"/>
      <c r="J29" s="345"/>
    </row>
    <row r="30" spans="1:10" s="35" customFormat="1" ht="15">
      <c r="A30" s="250" t="s">
        <v>239</v>
      </c>
      <c r="B30" s="341"/>
      <c r="C30" s="369" t="s">
        <v>131</v>
      </c>
      <c r="D30" s="343">
        <v>600</v>
      </c>
      <c r="E30" s="133" t="s">
        <v>202</v>
      </c>
      <c r="F30" s="344"/>
      <c r="G30" s="344"/>
      <c r="H30" s="344"/>
      <c r="I30" s="344"/>
      <c r="J30" s="345"/>
    </row>
    <row r="31" spans="1:10" s="35" customFormat="1" ht="15">
      <c r="A31" s="250" t="s">
        <v>132</v>
      </c>
      <c r="B31" s="341" t="s">
        <v>104</v>
      </c>
      <c r="C31" s="342"/>
      <c r="D31" s="343"/>
      <c r="E31" s="133"/>
      <c r="F31" s="346"/>
      <c r="G31" s="346"/>
      <c r="H31" s="346"/>
      <c r="I31" s="346"/>
      <c r="J31" s="347"/>
    </row>
    <row r="32" spans="1:10" s="35" customFormat="1" ht="15">
      <c r="A32" s="250" t="s">
        <v>175</v>
      </c>
      <c r="B32" s="341"/>
      <c r="C32" s="369" t="s">
        <v>138</v>
      </c>
      <c r="D32" s="343">
        <v>9400</v>
      </c>
      <c r="E32" s="133" t="s">
        <v>202</v>
      </c>
      <c r="F32" s="344"/>
      <c r="G32" s="344"/>
      <c r="H32" s="344"/>
      <c r="I32" s="344"/>
      <c r="J32" s="345"/>
    </row>
    <row r="33" spans="1:10" s="35" customFormat="1" ht="15">
      <c r="A33" s="250" t="s">
        <v>184</v>
      </c>
      <c r="B33" s="341"/>
      <c r="C33" s="369" t="s">
        <v>131</v>
      </c>
      <c r="D33" s="343">
        <v>200</v>
      </c>
      <c r="E33" s="133" t="s">
        <v>202</v>
      </c>
      <c r="F33" s="344"/>
      <c r="G33" s="344"/>
      <c r="H33" s="344"/>
      <c r="I33" s="344"/>
      <c r="J33" s="345"/>
    </row>
    <row r="34" spans="1:10" s="35" customFormat="1" ht="15">
      <c r="A34" s="349"/>
      <c r="B34" s="350"/>
      <c r="C34" s="351"/>
      <c r="D34" s="352"/>
      <c r="E34" s="353"/>
      <c r="F34" s="354"/>
      <c r="G34" s="354"/>
      <c r="H34" s="354"/>
      <c r="I34" s="354"/>
      <c r="J34" s="355"/>
    </row>
    <row r="35" spans="1:10" s="35" customFormat="1" ht="15">
      <c r="A35" s="356"/>
      <c r="B35" s="357"/>
      <c r="C35" s="358"/>
      <c r="D35" s="359"/>
      <c r="E35" s="360"/>
      <c r="F35" s="361"/>
      <c r="G35" s="361"/>
      <c r="H35" s="361"/>
      <c r="I35" s="361"/>
      <c r="J35" s="362"/>
    </row>
    <row r="36" spans="1:10" s="35" customFormat="1" ht="15.75">
      <c r="A36" s="370" t="s">
        <v>196</v>
      </c>
      <c r="B36" s="371"/>
      <c r="C36" s="372"/>
      <c r="D36" s="365"/>
      <c r="E36" s="393"/>
      <c r="F36" s="391"/>
      <c r="G36" s="391"/>
      <c r="H36" s="391"/>
      <c r="I36" s="391"/>
      <c r="J36" s="392"/>
    </row>
    <row r="37" spans="1:10" ht="15">
      <c r="A37" s="251" t="s">
        <v>133</v>
      </c>
      <c r="B37" s="341" t="s">
        <v>103</v>
      </c>
      <c r="C37" s="342"/>
      <c r="D37" s="343"/>
      <c r="E37" s="133"/>
      <c r="F37" s="208"/>
      <c r="G37" s="208"/>
      <c r="H37" s="208"/>
      <c r="I37" s="208"/>
      <c r="J37" s="209"/>
    </row>
    <row r="38" spans="1:10" ht="15">
      <c r="A38" s="278" t="s">
        <v>176</v>
      </c>
      <c r="B38" s="341"/>
      <c r="C38" s="369" t="s">
        <v>138</v>
      </c>
      <c r="D38" s="373">
        <v>298625600</v>
      </c>
      <c r="E38" s="133" t="s">
        <v>203</v>
      </c>
      <c r="F38" s="143"/>
      <c r="G38" s="143"/>
      <c r="H38" s="143"/>
      <c r="I38" s="143"/>
      <c r="J38" s="144"/>
    </row>
    <row r="39" spans="1:10" ht="15">
      <c r="A39" s="280" t="s">
        <v>177</v>
      </c>
      <c r="B39" s="341"/>
      <c r="C39" s="369" t="s">
        <v>131</v>
      </c>
      <c r="D39" s="373">
        <v>57572800</v>
      </c>
      <c r="E39" s="133" t="s">
        <v>203</v>
      </c>
      <c r="F39" s="143"/>
      <c r="G39" s="143"/>
      <c r="H39" s="143"/>
      <c r="I39" s="143"/>
      <c r="J39" s="144"/>
    </row>
    <row r="40" spans="1:10" ht="15">
      <c r="A40" s="251" t="s">
        <v>134</v>
      </c>
      <c r="B40" s="341" t="s">
        <v>183</v>
      </c>
      <c r="C40" s="342"/>
      <c r="D40" s="411"/>
      <c r="E40" s="133"/>
      <c r="F40" s="206"/>
      <c r="G40" s="206"/>
      <c r="H40" s="206"/>
      <c r="I40" s="206"/>
      <c r="J40" s="207"/>
    </row>
    <row r="41" spans="1:10" ht="15">
      <c r="A41" s="278" t="s">
        <v>178</v>
      </c>
      <c r="B41" s="341"/>
      <c r="C41" s="369" t="s">
        <v>138</v>
      </c>
      <c r="D41" s="373">
        <v>356400</v>
      </c>
      <c r="E41" s="133" t="s">
        <v>203</v>
      </c>
      <c r="F41" s="143"/>
      <c r="G41" s="143"/>
      <c r="H41" s="143"/>
      <c r="I41" s="143"/>
      <c r="J41" s="144"/>
    </row>
    <row r="42" spans="1:10" ht="15">
      <c r="A42" s="280" t="s">
        <v>179</v>
      </c>
      <c r="B42" s="341"/>
      <c r="C42" s="369" t="s">
        <v>131</v>
      </c>
      <c r="D42" s="373">
        <v>43200</v>
      </c>
      <c r="E42" s="133" t="s">
        <v>203</v>
      </c>
      <c r="F42" s="143"/>
      <c r="G42" s="143"/>
      <c r="H42" s="143"/>
      <c r="I42" s="143"/>
      <c r="J42" s="144"/>
    </row>
    <row r="43" spans="1:10" ht="15">
      <c r="A43" s="251" t="s">
        <v>135</v>
      </c>
      <c r="B43" s="341" t="s">
        <v>104</v>
      </c>
      <c r="C43" s="342"/>
      <c r="D43" s="411"/>
      <c r="E43" s="133"/>
      <c r="F43" s="206"/>
      <c r="G43" s="206"/>
      <c r="H43" s="206"/>
      <c r="I43" s="206"/>
      <c r="J43" s="207"/>
    </row>
    <row r="44" spans="1:10" ht="15">
      <c r="A44" s="278" t="s">
        <v>180</v>
      </c>
      <c r="B44" s="341"/>
      <c r="C44" s="369" t="s">
        <v>138</v>
      </c>
      <c r="D44" s="373">
        <v>18399400</v>
      </c>
      <c r="E44" s="133" t="s">
        <v>203</v>
      </c>
      <c r="F44" s="143"/>
      <c r="G44" s="143"/>
      <c r="H44" s="143"/>
      <c r="I44" s="143"/>
      <c r="J44" s="144"/>
    </row>
    <row r="45" spans="1:10" ht="15">
      <c r="A45" s="280" t="s">
        <v>181</v>
      </c>
      <c r="B45" s="341"/>
      <c r="C45" s="369" t="s">
        <v>131</v>
      </c>
      <c r="D45" s="373">
        <v>263000</v>
      </c>
      <c r="E45" s="133" t="s">
        <v>203</v>
      </c>
      <c r="F45" s="143"/>
      <c r="G45" s="143"/>
      <c r="H45" s="143"/>
      <c r="I45" s="143"/>
      <c r="J45" s="144"/>
    </row>
    <row r="46" spans="1:10" ht="15">
      <c r="A46" s="374"/>
      <c r="B46" s="375"/>
      <c r="C46" s="376"/>
      <c r="D46" s="394"/>
      <c r="E46" s="353"/>
      <c r="F46" s="398"/>
      <c r="G46" s="398"/>
      <c r="H46" s="398"/>
      <c r="I46" s="398"/>
      <c r="J46" s="399"/>
    </row>
    <row r="47" spans="1:10" ht="15">
      <c r="A47" s="377"/>
      <c r="B47" s="357"/>
      <c r="C47" s="378"/>
      <c r="D47" s="359"/>
      <c r="E47" s="360"/>
      <c r="F47" s="396"/>
      <c r="G47" s="396"/>
      <c r="H47" s="396"/>
      <c r="I47" s="396"/>
      <c r="J47" s="397"/>
    </row>
    <row r="48" spans="1:10" ht="15.75">
      <c r="A48" s="379" t="s">
        <v>185</v>
      </c>
      <c r="B48" s="380"/>
      <c r="C48" s="381"/>
      <c r="D48" s="365"/>
      <c r="E48" s="393"/>
      <c r="F48" s="367"/>
      <c r="G48" s="367"/>
      <c r="H48" s="367"/>
      <c r="I48" s="367"/>
      <c r="J48" s="368"/>
    </row>
    <row r="49" spans="1:10" ht="18" customHeight="1">
      <c r="A49" s="134" t="s">
        <v>26</v>
      </c>
      <c r="B49" s="416" t="s">
        <v>103</v>
      </c>
      <c r="C49" s="418"/>
      <c r="D49" s="365"/>
      <c r="E49" s="420"/>
      <c r="F49" s="367"/>
      <c r="G49" s="367"/>
      <c r="H49" s="367"/>
      <c r="I49" s="367"/>
      <c r="J49" s="368"/>
    </row>
    <row r="50" spans="1:11" ht="35.25" customHeight="1">
      <c r="A50" s="134" t="s">
        <v>182</v>
      </c>
      <c r="B50" s="545" t="s">
        <v>259</v>
      </c>
      <c r="C50" s="546"/>
      <c r="D50" s="497">
        <f>(D26+D27)*0.7</f>
        <v>2199995</v>
      </c>
      <c r="E50" s="133" t="s">
        <v>202</v>
      </c>
      <c r="F50" s="344"/>
      <c r="G50" s="344"/>
      <c r="H50" s="344"/>
      <c r="I50" s="344"/>
      <c r="J50" s="345"/>
      <c r="K50" s="34"/>
    </row>
    <row r="51" spans="1:11" ht="33" customHeight="1">
      <c r="A51" s="134" t="s">
        <v>240</v>
      </c>
      <c r="B51" s="545" t="s">
        <v>260</v>
      </c>
      <c r="C51" s="546"/>
      <c r="D51" s="497">
        <f>(D26+D27)*0.3</f>
        <v>942855</v>
      </c>
      <c r="E51" s="133" t="s">
        <v>202</v>
      </c>
      <c r="F51" s="482"/>
      <c r="G51" s="482"/>
      <c r="H51" s="482"/>
      <c r="I51" s="482"/>
      <c r="J51" s="483"/>
      <c r="K51" s="34"/>
    </row>
    <row r="52" spans="1:11" ht="18" customHeight="1">
      <c r="A52" s="134" t="s">
        <v>136</v>
      </c>
      <c r="B52" s="416" t="s">
        <v>24</v>
      </c>
      <c r="C52" s="417"/>
      <c r="D52" s="352">
        <f>D29+D30</f>
        <v>1800</v>
      </c>
      <c r="E52" s="133" t="s">
        <v>202</v>
      </c>
      <c r="F52" s="484"/>
      <c r="G52" s="484"/>
      <c r="H52" s="484"/>
      <c r="I52" s="484"/>
      <c r="J52" s="485"/>
      <c r="K52" s="34"/>
    </row>
    <row r="53" spans="1:11" ht="18" customHeight="1">
      <c r="A53" s="134" t="s">
        <v>137</v>
      </c>
      <c r="B53" s="416" t="s">
        <v>25</v>
      </c>
      <c r="C53" s="417"/>
      <c r="D53" s="352">
        <f>D32+D33</f>
        <v>9600</v>
      </c>
      <c r="E53" s="133" t="s">
        <v>202</v>
      </c>
      <c r="F53" s="484"/>
      <c r="G53" s="484"/>
      <c r="H53" s="484"/>
      <c r="I53" s="484"/>
      <c r="J53" s="485"/>
      <c r="K53" s="34"/>
    </row>
    <row r="54" spans="1:10" ht="15.75" customHeight="1" thickBot="1">
      <c r="A54" s="383"/>
      <c r="B54" s="384"/>
      <c r="C54" s="385"/>
      <c r="D54" s="386"/>
      <c r="E54" s="387"/>
      <c r="F54" s="486"/>
      <c r="G54" s="389"/>
      <c r="H54" s="486"/>
      <c r="I54" s="486"/>
      <c r="J54" s="487"/>
    </row>
    <row r="55" spans="1:10" ht="18.75" thickTop="1">
      <c r="A55" s="513" t="s">
        <v>19</v>
      </c>
      <c r="D55" s="66"/>
      <c r="F55" s="40"/>
      <c r="G55" s="41"/>
      <c r="H55" s="42"/>
      <c r="I55" s="42"/>
      <c r="J55" s="43"/>
    </row>
    <row r="56" ht="12.75">
      <c r="D56" s="67"/>
    </row>
    <row r="57" ht="12.75">
      <c r="D57" s="67"/>
    </row>
    <row r="58" ht="12.75">
      <c r="D58" s="67"/>
    </row>
    <row r="59" ht="12.75">
      <c r="D59" s="67"/>
    </row>
    <row r="60" ht="12.75">
      <c r="D60" s="67"/>
    </row>
    <row r="61" ht="12.75">
      <c r="D61" s="68"/>
    </row>
    <row r="62" ht="12.75">
      <c r="D62" s="69"/>
    </row>
    <row r="63" ht="12.75">
      <c r="D63" s="69"/>
    </row>
    <row r="64" ht="12.75">
      <c r="D64" s="69"/>
    </row>
    <row r="65" ht="12.75">
      <c r="D65" s="69"/>
    </row>
    <row r="66" ht="12.75">
      <c r="D66" s="69"/>
    </row>
    <row r="67" ht="12.75">
      <c r="D67" s="69"/>
    </row>
    <row r="68" ht="12.75">
      <c r="D68" s="69"/>
    </row>
    <row r="69" ht="12.75">
      <c r="D69" s="69"/>
    </row>
    <row r="70" ht="12.75">
      <c r="D70" s="69"/>
    </row>
    <row r="71" ht="12.75">
      <c r="D71" s="69"/>
    </row>
    <row r="72" ht="12.75">
      <c r="D72" s="69"/>
    </row>
    <row r="73" ht="12.75">
      <c r="D73" s="69"/>
    </row>
    <row r="74" ht="12.75">
      <c r="D74" s="69"/>
    </row>
    <row r="75" ht="12.75">
      <c r="D75" s="69"/>
    </row>
    <row r="76" ht="12.75">
      <c r="D76" s="69"/>
    </row>
    <row r="77" ht="12.75">
      <c r="D77" s="69"/>
    </row>
    <row r="78" ht="12.75">
      <c r="D78" s="69"/>
    </row>
    <row r="79" ht="12.75">
      <c r="D79" s="69"/>
    </row>
    <row r="80" ht="12.75">
      <c r="D80" s="69"/>
    </row>
    <row r="81" ht="12.75">
      <c r="D81" s="69"/>
    </row>
    <row r="82" ht="12.75">
      <c r="D82" s="69"/>
    </row>
    <row r="83" ht="12.75">
      <c r="D83" s="69"/>
    </row>
    <row r="84" ht="12.75">
      <c r="D84" s="69"/>
    </row>
    <row r="85" ht="12.75">
      <c r="D85" s="69"/>
    </row>
    <row r="86" ht="12.75">
      <c r="D86" s="69"/>
    </row>
    <row r="87" ht="12.75">
      <c r="D87" s="69"/>
    </row>
    <row r="88" ht="12.75">
      <c r="D88" s="69"/>
    </row>
    <row r="89" ht="12.75">
      <c r="D89" s="69"/>
    </row>
    <row r="90" ht="12.75">
      <c r="D90" s="69"/>
    </row>
    <row r="91" ht="12.75">
      <c r="D91" s="69"/>
    </row>
    <row r="92" ht="12.75">
      <c r="D92" s="69"/>
    </row>
    <row r="93" ht="12.75">
      <c r="D93" s="69"/>
    </row>
    <row r="94" ht="12.75">
      <c r="D94" s="69"/>
    </row>
    <row r="95" ht="12.75">
      <c r="D95" s="69"/>
    </row>
    <row r="96" ht="12.75">
      <c r="D96" s="69"/>
    </row>
    <row r="97" ht="12.75">
      <c r="D97" s="69"/>
    </row>
    <row r="98" ht="12.75">
      <c r="D98" s="69"/>
    </row>
    <row r="99" ht="12.75">
      <c r="D99" s="69"/>
    </row>
    <row r="100" ht="12.75">
      <c r="D100" s="69"/>
    </row>
    <row r="101" ht="12.75">
      <c r="D101" s="69"/>
    </row>
    <row r="102" ht="12.75">
      <c r="D102" s="69"/>
    </row>
    <row r="103" ht="12.75">
      <c r="D103" s="69"/>
    </row>
    <row r="104" ht="12.75">
      <c r="D104" s="69"/>
    </row>
    <row r="105" ht="12.75">
      <c r="D105" s="69"/>
    </row>
    <row r="106" ht="12.75">
      <c r="D106" s="69"/>
    </row>
    <row r="107" ht="12.75">
      <c r="D107" s="69"/>
    </row>
    <row r="108" ht="12.75">
      <c r="D108" s="69"/>
    </row>
    <row r="109" ht="12.75">
      <c r="D109" s="69"/>
    </row>
    <row r="110" ht="12.75">
      <c r="D110" s="69"/>
    </row>
    <row r="111" ht="12.75">
      <c r="D111" s="69"/>
    </row>
    <row r="112" ht="12.75">
      <c r="D112" s="69"/>
    </row>
    <row r="113" ht="12.75">
      <c r="D113" s="69"/>
    </row>
    <row r="114" ht="12.75">
      <c r="D114" s="69"/>
    </row>
    <row r="115" ht="12.75">
      <c r="D115" s="69"/>
    </row>
    <row r="116" ht="12.75">
      <c r="D116" s="69"/>
    </row>
    <row r="117" ht="12.75">
      <c r="D117" s="69"/>
    </row>
    <row r="118" ht="12.75">
      <c r="D118" s="69"/>
    </row>
    <row r="119" ht="12.75">
      <c r="D119" s="69"/>
    </row>
    <row r="120" ht="12.75">
      <c r="D120" s="69"/>
    </row>
    <row r="121" ht="12.75">
      <c r="D121" s="69"/>
    </row>
    <row r="122" ht="12.75">
      <c r="D122" s="69"/>
    </row>
    <row r="123" ht="12.75">
      <c r="D123" s="69"/>
    </row>
    <row r="124" ht="12.75">
      <c r="D124" s="69"/>
    </row>
    <row r="125" ht="12.75">
      <c r="D125" s="69"/>
    </row>
    <row r="126" ht="12.75">
      <c r="D126" s="69"/>
    </row>
    <row r="127" ht="12.75">
      <c r="D127" s="69"/>
    </row>
    <row r="128" ht="12.75">
      <c r="D128" s="69"/>
    </row>
    <row r="129" ht="12.75">
      <c r="D129" s="69"/>
    </row>
    <row r="130" ht="12.75">
      <c r="D130" s="69"/>
    </row>
    <row r="131" ht="12.75">
      <c r="D131" s="69"/>
    </row>
    <row r="132" ht="12.75">
      <c r="D132" s="69"/>
    </row>
    <row r="133" ht="12.75">
      <c r="D133" s="69"/>
    </row>
    <row r="134" ht="12.75">
      <c r="D134" s="69"/>
    </row>
    <row r="135" ht="12.75">
      <c r="D135" s="69"/>
    </row>
    <row r="136" ht="12.75">
      <c r="D136" s="69"/>
    </row>
    <row r="137" ht="12.75">
      <c r="D137" s="69"/>
    </row>
    <row r="138" ht="12.75">
      <c r="D138" s="69"/>
    </row>
    <row r="139" ht="12.75">
      <c r="D139" s="69"/>
    </row>
    <row r="140" ht="12.75">
      <c r="D140" s="69"/>
    </row>
    <row r="141" ht="12.75">
      <c r="D141" s="69"/>
    </row>
    <row r="142" ht="12.75">
      <c r="D142" s="69"/>
    </row>
    <row r="143" ht="12.75">
      <c r="D143" s="69"/>
    </row>
    <row r="144" ht="12.75">
      <c r="D144" s="69"/>
    </row>
    <row r="145" ht="12.75">
      <c r="D145" s="69"/>
    </row>
    <row r="146" ht="12.75">
      <c r="D146" s="69"/>
    </row>
    <row r="147" ht="12.75">
      <c r="D147" s="69"/>
    </row>
    <row r="148" ht="12.75">
      <c r="D148" s="69"/>
    </row>
    <row r="149" ht="12.75">
      <c r="D149" s="69"/>
    </row>
    <row r="150" ht="12.75">
      <c r="D150" s="69"/>
    </row>
    <row r="151" ht="12.75">
      <c r="D151" s="69"/>
    </row>
    <row r="152" ht="12.75">
      <c r="D152" s="69"/>
    </row>
    <row r="153" ht="12.75">
      <c r="D153" s="69"/>
    </row>
    <row r="154" ht="12.75">
      <c r="D154" s="69"/>
    </row>
    <row r="155" ht="12.75">
      <c r="D155" s="69"/>
    </row>
    <row r="156" ht="12.75">
      <c r="D156" s="69"/>
    </row>
    <row r="157" ht="12.75">
      <c r="D157" s="69"/>
    </row>
    <row r="158" ht="12.75">
      <c r="D158" s="69"/>
    </row>
    <row r="159" ht="12.75">
      <c r="D159" s="69"/>
    </row>
    <row r="160" ht="12.75">
      <c r="D160" s="69"/>
    </row>
    <row r="161" ht="12.75">
      <c r="D161" s="69"/>
    </row>
    <row r="162" ht="12.75">
      <c r="D162" s="69"/>
    </row>
    <row r="163" ht="12.75">
      <c r="D163" s="69"/>
    </row>
    <row r="164" ht="12.75">
      <c r="D164" s="69"/>
    </row>
    <row r="165" ht="12.75">
      <c r="D165" s="69"/>
    </row>
    <row r="166" ht="12.75">
      <c r="D166" s="69"/>
    </row>
    <row r="167" ht="12.75">
      <c r="D167" s="69"/>
    </row>
    <row r="168" ht="12.75">
      <c r="D168" s="69"/>
    </row>
    <row r="169" ht="12.75">
      <c r="D169" s="69"/>
    </row>
    <row r="170" ht="12.75">
      <c r="D170" s="69"/>
    </row>
    <row r="171" ht="12.75">
      <c r="D171" s="69"/>
    </row>
    <row r="172" ht="12.75">
      <c r="D172" s="69"/>
    </row>
    <row r="173" ht="12.75">
      <c r="D173" s="69"/>
    </row>
    <row r="174" ht="12.75">
      <c r="D174" s="69"/>
    </row>
    <row r="175" ht="12.75">
      <c r="D175" s="69"/>
    </row>
    <row r="176" ht="12.75">
      <c r="D176" s="69"/>
    </row>
    <row r="177" ht="12.75">
      <c r="D177" s="69"/>
    </row>
    <row r="178" ht="12.75">
      <c r="D178" s="69"/>
    </row>
    <row r="179" ht="12.75">
      <c r="D179" s="69"/>
    </row>
    <row r="180" ht="12.75">
      <c r="D180" s="69"/>
    </row>
    <row r="181" ht="12.75">
      <c r="D181" s="69"/>
    </row>
    <row r="182" ht="12.75">
      <c r="D182" s="69"/>
    </row>
    <row r="183" ht="12.75">
      <c r="D183" s="69"/>
    </row>
    <row r="184" ht="12.75">
      <c r="D184" s="69"/>
    </row>
    <row r="185" ht="12.75">
      <c r="D185" s="69"/>
    </row>
    <row r="186" ht="12.75">
      <c r="D186" s="69"/>
    </row>
    <row r="187" ht="12.75">
      <c r="D187" s="69"/>
    </row>
    <row r="188" ht="12.75">
      <c r="D188" s="69"/>
    </row>
    <row r="189" ht="12.75">
      <c r="D189" s="69"/>
    </row>
    <row r="190" ht="12.75">
      <c r="D190" s="69"/>
    </row>
    <row r="191" ht="12.75">
      <c r="D191" s="69"/>
    </row>
    <row r="192" ht="12.75">
      <c r="D192" s="69"/>
    </row>
    <row r="193" ht="12.75">
      <c r="D193" s="69"/>
    </row>
    <row r="194" ht="12.75">
      <c r="D194" s="69"/>
    </row>
    <row r="195" ht="12.75">
      <c r="D195" s="69"/>
    </row>
    <row r="196" ht="12.75">
      <c r="D196" s="69"/>
    </row>
    <row r="197" ht="12.75">
      <c r="D197" s="69"/>
    </row>
    <row r="198" ht="12.75">
      <c r="D198" s="69"/>
    </row>
    <row r="199" ht="12.75">
      <c r="D199" s="69"/>
    </row>
    <row r="200" ht="12.75">
      <c r="D200" s="69"/>
    </row>
    <row r="201" ht="12.75">
      <c r="D201" s="69"/>
    </row>
    <row r="202" ht="12.75">
      <c r="D202" s="69"/>
    </row>
    <row r="203" ht="12.75">
      <c r="D203" s="69"/>
    </row>
    <row r="204" ht="12.75">
      <c r="D204" s="69"/>
    </row>
    <row r="205" ht="12.75">
      <c r="D205" s="69"/>
    </row>
    <row r="206" ht="12.75">
      <c r="D206" s="69"/>
    </row>
    <row r="207" ht="12.75">
      <c r="D207" s="69"/>
    </row>
    <row r="208" ht="12.75">
      <c r="D208" s="69"/>
    </row>
    <row r="209" ht="12.75">
      <c r="D209" s="69"/>
    </row>
    <row r="210" ht="12.75">
      <c r="D210" s="69"/>
    </row>
    <row r="211" ht="12.75">
      <c r="D211" s="69"/>
    </row>
    <row r="212" ht="12.75">
      <c r="D212" s="69"/>
    </row>
    <row r="213" ht="12.75">
      <c r="D213" s="69"/>
    </row>
    <row r="214" ht="12.75">
      <c r="D214" s="69"/>
    </row>
    <row r="215" ht="12.75">
      <c r="D215" s="69"/>
    </row>
    <row r="216" ht="12.75">
      <c r="D216" s="69"/>
    </row>
    <row r="217" ht="12.75">
      <c r="D217" s="69"/>
    </row>
    <row r="218" ht="12.75">
      <c r="D218" s="69"/>
    </row>
    <row r="219" ht="12.75">
      <c r="D219" s="69"/>
    </row>
    <row r="220" ht="12.75">
      <c r="D220" s="69"/>
    </row>
    <row r="221" ht="12.75">
      <c r="D221" s="69"/>
    </row>
    <row r="222" ht="12.75">
      <c r="D222" s="69"/>
    </row>
    <row r="223" ht="12.75">
      <c r="D223" s="69"/>
    </row>
    <row r="224" ht="12.75">
      <c r="D224" s="69"/>
    </row>
    <row r="225" ht="12.75">
      <c r="D225" s="69"/>
    </row>
    <row r="226" ht="12.75">
      <c r="D226" s="69"/>
    </row>
    <row r="227" ht="12.75">
      <c r="D227" s="69"/>
    </row>
    <row r="228" ht="12.75">
      <c r="D228" s="69"/>
    </row>
    <row r="229" ht="12.75">
      <c r="D229" s="69"/>
    </row>
    <row r="230" ht="12.75">
      <c r="D230" s="69"/>
    </row>
    <row r="231" ht="12.75">
      <c r="D231" s="69"/>
    </row>
    <row r="232" ht="12.75">
      <c r="D232" s="69"/>
    </row>
    <row r="233" ht="12.75">
      <c r="D233" s="69"/>
    </row>
    <row r="234" ht="12.75">
      <c r="D234" s="69"/>
    </row>
    <row r="235" ht="12.75">
      <c r="D235" s="69"/>
    </row>
    <row r="236" ht="12.75">
      <c r="D236" s="69"/>
    </row>
    <row r="237" ht="12.75">
      <c r="D237" s="69"/>
    </row>
  </sheetData>
  <sheetProtection password="C425" sheet="1" objects="1" scenarios="1"/>
  <mergeCells count="7">
    <mergeCell ref="B50:C50"/>
    <mergeCell ref="B51:C51"/>
    <mergeCell ref="A1:J1"/>
    <mergeCell ref="A7:J7"/>
    <mergeCell ref="B14:C14"/>
    <mergeCell ref="D9:E9"/>
    <mergeCell ref="D10:E10"/>
  </mergeCells>
  <printOptions horizontalCentered="1" verticalCentered="1"/>
  <pageMargins left="0.5" right="0.5" top="0.5" bottom="0.5" header="0.5" footer="0.25"/>
  <pageSetup fitToHeight="1" fitToWidth="1" horizontalDpi="600" verticalDpi="600" orientation="landscape" scale="56" r:id="rId1"/>
  <headerFooter alignWithMargins="0">
    <oddFooter>&amp;L&amp;8&amp;F &amp;A &amp;D&amp;C&amp;P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37"/>
  <sheetViews>
    <sheetView view="pageBreakPreview" zoomScale="60" zoomScaleNormal="75" workbookViewId="0" topLeftCell="A1">
      <selection activeCell="A1" sqref="A1:K1"/>
    </sheetView>
  </sheetViews>
  <sheetFormatPr defaultColWidth="9.140625" defaultRowHeight="12.75"/>
  <cols>
    <col min="1" max="1" width="6.57421875" style="195" customWidth="1"/>
    <col min="2" max="2" width="4.140625" style="196" customWidth="1"/>
    <col min="3" max="3" width="46.57421875" style="174" bestFit="1" customWidth="1"/>
    <col min="4" max="4" width="18.28125" style="203" customWidth="1"/>
    <col min="5" max="5" width="17.7109375" style="198" bestFit="1" customWidth="1"/>
    <col min="6" max="6" width="20.421875" style="199" customWidth="1"/>
    <col min="7" max="7" width="21.28125" style="200" customWidth="1"/>
    <col min="8" max="8" width="20.140625" style="201" customWidth="1"/>
    <col min="9" max="10" width="19.7109375" style="201" customWidth="1"/>
    <col min="11" max="11" width="19.7109375" style="202" customWidth="1"/>
    <col min="12" max="16384" width="41.140625" style="174" customWidth="1"/>
  </cols>
  <sheetData>
    <row r="1" spans="1:11" s="16" customFormat="1" ht="20.25">
      <c r="A1" s="554" t="s">
        <v>115</v>
      </c>
      <c r="B1" s="554"/>
      <c r="C1" s="554"/>
      <c r="D1" s="554"/>
      <c r="E1" s="554"/>
      <c r="F1" s="554"/>
      <c r="G1" s="554"/>
      <c r="H1" s="554"/>
      <c r="I1" s="554"/>
      <c r="J1" s="554"/>
      <c r="K1" s="554"/>
    </row>
    <row r="2" spans="1:11" s="16" customFormat="1" ht="23.25">
      <c r="A2" s="145" t="s">
        <v>23</v>
      </c>
      <c r="B2" s="146"/>
      <c r="C2" s="146"/>
      <c r="D2" s="147"/>
      <c r="E2" s="148"/>
      <c r="F2" s="149"/>
      <c r="G2" s="149"/>
      <c r="H2" s="149"/>
      <c r="I2" s="76"/>
      <c r="J2" s="76"/>
      <c r="K2" s="77"/>
    </row>
    <row r="3" spans="1:11" s="16" customFormat="1" ht="23.25">
      <c r="A3" s="145" t="s">
        <v>272</v>
      </c>
      <c r="B3" s="146"/>
      <c r="C3" s="146"/>
      <c r="D3" s="147"/>
      <c r="E3" s="148"/>
      <c r="F3" s="149"/>
      <c r="G3" s="149"/>
      <c r="H3" s="149"/>
      <c r="I3" s="76"/>
      <c r="J3" s="76"/>
      <c r="K3" s="77"/>
    </row>
    <row r="4" spans="1:11" s="16" customFormat="1" ht="23.25">
      <c r="A4" s="150" t="s">
        <v>229</v>
      </c>
      <c r="B4" s="146"/>
      <c r="C4" s="146"/>
      <c r="E4" s="148"/>
      <c r="G4" s="149"/>
      <c r="H4" s="149"/>
      <c r="I4" s="76"/>
      <c r="J4" s="76"/>
      <c r="K4" s="77"/>
    </row>
    <row r="5" spans="1:11" s="16" customFormat="1" ht="23.25">
      <c r="A5" s="508" t="str">
        <f>+'K-2A2'!A5</f>
        <v>Enrollment Tier: 150,000 to 299,999 Members Among All Participating Pool Participants</v>
      </c>
      <c r="B5" s="509"/>
      <c r="C5" s="509"/>
      <c r="D5" s="510"/>
      <c r="E5" s="511"/>
      <c r="F5" s="517"/>
      <c r="G5" s="149"/>
      <c r="H5" s="149"/>
      <c r="I5" s="76"/>
      <c r="J5" s="76"/>
      <c r="K5" s="77"/>
    </row>
    <row r="6" spans="1:11" s="16" customFormat="1" ht="18">
      <c r="A6" s="150"/>
      <c r="B6" s="150"/>
      <c r="C6" s="150"/>
      <c r="D6" s="151"/>
      <c r="E6" s="150"/>
      <c r="F6" s="150"/>
      <c r="G6" s="150"/>
      <c r="H6" s="150"/>
      <c r="I6" s="150"/>
      <c r="J6" s="150"/>
      <c r="K6" s="150"/>
    </row>
    <row r="7" spans="1:11" s="16" customFormat="1" ht="39" customHeight="1">
      <c r="A7" s="556" t="s">
        <v>10</v>
      </c>
      <c r="B7" s="556"/>
      <c r="C7" s="556"/>
      <c r="D7" s="556"/>
      <c r="E7" s="556"/>
      <c r="F7" s="556"/>
      <c r="G7" s="556"/>
      <c r="H7" s="556"/>
      <c r="I7" s="556"/>
      <c r="J7" s="556"/>
      <c r="K7" s="556"/>
    </row>
    <row r="8" spans="1:11" s="160" customFormat="1" ht="21" customHeight="1" thickBot="1">
      <c r="A8" s="152"/>
      <c r="B8" s="153"/>
      <c r="C8" s="154"/>
      <c r="D8" s="155"/>
      <c r="E8" s="156"/>
      <c r="F8" s="157"/>
      <c r="G8" s="158"/>
      <c r="H8" s="157"/>
      <c r="I8" s="157"/>
      <c r="J8" s="157"/>
      <c r="K8" s="159"/>
    </row>
    <row r="9" spans="1:11" s="160" customFormat="1" ht="16.5" thickTop="1">
      <c r="A9" s="161" t="s">
        <v>100</v>
      </c>
      <c r="B9" s="162"/>
      <c r="C9" s="163"/>
      <c r="D9" s="557" t="s">
        <v>187</v>
      </c>
      <c r="E9" s="558"/>
      <c r="F9" s="164" t="s">
        <v>188</v>
      </c>
      <c r="G9" s="164" t="s">
        <v>189</v>
      </c>
      <c r="H9" s="164" t="s">
        <v>190</v>
      </c>
      <c r="I9" s="164" t="s">
        <v>191</v>
      </c>
      <c r="J9" s="164" t="s">
        <v>192</v>
      </c>
      <c r="K9" s="165" t="s">
        <v>193</v>
      </c>
    </row>
    <row r="10" spans="1:11" s="160" customFormat="1" ht="15.75">
      <c r="A10" s="166"/>
      <c r="B10" s="167"/>
      <c r="C10" s="168"/>
      <c r="D10" s="559" t="s">
        <v>111</v>
      </c>
      <c r="E10" s="560"/>
      <c r="F10" s="169" t="s">
        <v>106</v>
      </c>
      <c r="G10" s="169" t="s">
        <v>107</v>
      </c>
      <c r="H10" s="169" t="s">
        <v>108</v>
      </c>
      <c r="I10" s="169" t="s">
        <v>109</v>
      </c>
      <c r="J10" s="169" t="s">
        <v>110</v>
      </c>
      <c r="K10" s="170" t="s">
        <v>194</v>
      </c>
    </row>
    <row r="11" spans="1:11" s="160" customFormat="1" ht="15.75">
      <c r="A11" s="234"/>
      <c r="B11" s="235"/>
      <c r="C11" s="236"/>
      <c r="D11" s="237"/>
      <c r="E11" s="238"/>
      <c r="F11" s="239"/>
      <c r="G11" s="240"/>
      <c r="H11" s="239"/>
      <c r="I11" s="239"/>
      <c r="J11" s="239"/>
      <c r="K11" s="241"/>
    </row>
    <row r="12" spans="1:11" s="160" customFormat="1" ht="15.75">
      <c r="A12" s="338" t="s">
        <v>246</v>
      </c>
      <c r="B12" s="242"/>
      <c r="C12" s="243"/>
      <c r="D12" s="333"/>
      <c r="E12" s="238"/>
      <c r="F12" s="239"/>
      <c r="G12" s="240"/>
      <c r="H12" s="239"/>
      <c r="I12" s="239"/>
      <c r="J12" s="239"/>
      <c r="K12" s="241"/>
    </row>
    <row r="13" spans="1:11" s="160" customFormat="1" ht="15">
      <c r="A13" s="244" t="s">
        <v>81</v>
      </c>
      <c r="B13" s="245" t="s">
        <v>105</v>
      </c>
      <c r="C13" s="246"/>
      <c r="D13" s="247">
        <f>'K-2A2'!D13</f>
        <v>100000</v>
      </c>
      <c r="E13" s="175" t="s">
        <v>198</v>
      </c>
      <c r="F13" s="248">
        <f>(+'K-2A2'!$D13*'K-2A2'!F13)*12</f>
        <v>0</v>
      </c>
      <c r="G13" s="248">
        <f>(+'K-2A2'!$D13*'K-2A2'!G13)*12</f>
        <v>0</v>
      </c>
      <c r="H13" s="248">
        <f>(+'K-2A2'!$D13*'K-2A2'!H13)*12</f>
        <v>0</v>
      </c>
      <c r="I13" s="248">
        <f>(+'K-2A2'!$D13*'K-2A2'!I13)*12</f>
        <v>0</v>
      </c>
      <c r="J13" s="248">
        <f>(+'K-2A2'!$D13*'K-2A2'!J13)*12</f>
        <v>0</v>
      </c>
      <c r="K13" s="249">
        <f>SUM(F13:J13)</f>
        <v>0</v>
      </c>
    </row>
    <row r="14" spans="1:11" s="160" customFormat="1" ht="48.75" customHeight="1">
      <c r="A14" s="250" t="s">
        <v>122</v>
      </c>
      <c r="B14" s="548" t="s">
        <v>112</v>
      </c>
      <c r="C14" s="555"/>
      <c r="D14" s="499">
        <f>'K-2A2'!D14</f>
        <v>25000</v>
      </c>
      <c r="E14" s="175" t="s">
        <v>198</v>
      </c>
      <c r="F14" s="248">
        <f>(+'K-2A2'!$D14*'K-2A2'!F14)*12</f>
        <v>0</v>
      </c>
      <c r="G14" s="248">
        <f>(+'K-2A2'!$D14*'K-2A2'!G14)*12</f>
        <v>0</v>
      </c>
      <c r="H14" s="248">
        <f>(+'K-2A2'!$D14*'K-2A2'!H14)*12</f>
        <v>0</v>
      </c>
      <c r="I14" s="248">
        <f>(+'K-2A2'!$D14*'K-2A2'!I14)*12</f>
        <v>0</v>
      </c>
      <c r="J14" s="248">
        <f>(+'K-2A2'!$D14*'K-2A2'!J14)*12</f>
        <v>0</v>
      </c>
      <c r="K14" s="249">
        <f aca="true" t="shared" si="0" ref="K14:K21">SUM(F14:J14)</f>
        <v>0</v>
      </c>
    </row>
    <row r="15" spans="1:11" s="160" customFormat="1" ht="15">
      <c r="A15" s="250" t="s">
        <v>127</v>
      </c>
      <c r="B15" s="245" t="s">
        <v>101</v>
      </c>
      <c r="C15" s="246"/>
      <c r="D15" s="247">
        <f>'K-2A2'!D15</f>
        <v>12000</v>
      </c>
      <c r="E15" s="175" t="s">
        <v>199</v>
      </c>
      <c r="F15" s="248">
        <f>+'K-2A2'!$D15*'K-2A2'!F15</f>
        <v>0</v>
      </c>
      <c r="G15" s="248">
        <f>+'K-2A2'!$D15*'K-2A2'!G15</f>
        <v>0</v>
      </c>
      <c r="H15" s="248">
        <f>+'K-2A2'!$D15*'K-2A2'!H15</f>
        <v>0</v>
      </c>
      <c r="I15" s="248">
        <f>+'K-2A2'!$D15*'K-2A2'!I15</f>
        <v>0</v>
      </c>
      <c r="J15" s="248">
        <f>+'K-2A2'!$D15*'K-2A2'!J15</f>
        <v>0</v>
      </c>
      <c r="K15" s="249">
        <f t="shared" si="0"/>
        <v>0</v>
      </c>
    </row>
    <row r="16" spans="1:11" s="160" customFormat="1" ht="15">
      <c r="A16" s="251" t="s">
        <v>128</v>
      </c>
      <c r="B16" s="245" t="s">
        <v>44</v>
      </c>
      <c r="C16" s="246"/>
      <c r="D16" s="247"/>
      <c r="E16" s="175"/>
      <c r="F16" s="248"/>
      <c r="G16" s="248"/>
      <c r="H16" s="248"/>
      <c r="I16" s="248"/>
      <c r="J16" s="248"/>
      <c r="K16" s="249"/>
    </row>
    <row r="17" spans="1:11" s="160" customFormat="1" ht="15.75">
      <c r="A17" s="252" t="s">
        <v>231</v>
      </c>
      <c r="B17" s="253"/>
      <c r="C17" s="246" t="s">
        <v>171</v>
      </c>
      <c r="D17" s="247">
        <f>'K-2A2'!D17</f>
        <v>1000</v>
      </c>
      <c r="E17" s="175" t="s">
        <v>200</v>
      </c>
      <c r="F17" s="248">
        <f>+'K-2A2'!$D17*'K-2A2'!F17</f>
        <v>0</v>
      </c>
      <c r="G17" s="248">
        <f>+'K-2A2'!$D17*'K-2A2'!G17</f>
        <v>0</v>
      </c>
      <c r="H17" s="248">
        <f>+'K-2A2'!$D17*'K-2A2'!H17</f>
        <v>0</v>
      </c>
      <c r="I17" s="248">
        <f>+'K-2A2'!$D17*'K-2A2'!I17</f>
        <v>0</v>
      </c>
      <c r="J17" s="248">
        <f>+'K-2A2'!$D17*'K-2A2'!J17</f>
        <v>0</v>
      </c>
      <c r="K17" s="249">
        <f t="shared" si="0"/>
        <v>0</v>
      </c>
    </row>
    <row r="18" spans="1:11" s="160" customFormat="1" ht="15.75">
      <c r="A18" s="252" t="s">
        <v>232</v>
      </c>
      <c r="B18" s="253"/>
      <c r="C18" s="246" t="s">
        <v>172</v>
      </c>
      <c r="D18" s="247">
        <f>'K-2A2'!D18</f>
        <v>2000</v>
      </c>
      <c r="E18" s="175" t="s">
        <v>200</v>
      </c>
      <c r="F18" s="248">
        <f>+'K-2A2'!$D18*'K-2A2'!F18</f>
        <v>0</v>
      </c>
      <c r="G18" s="248">
        <f>+'K-2A2'!$D18*'K-2A2'!G18</f>
        <v>0</v>
      </c>
      <c r="H18" s="248">
        <f>+'K-2A2'!$D18*'K-2A2'!H18</f>
        <v>0</v>
      </c>
      <c r="I18" s="248">
        <f>+'K-2A2'!$D18*'K-2A2'!I18</f>
        <v>0</v>
      </c>
      <c r="J18" s="248">
        <f>+'K-2A2'!$D18*'K-2A2'!J18</f>
        <v>0</v>
      </c>
      <c r="K18" s="249">
        <f t="shared" si="0"/>
        <v>0</v>
      </c>
    </row>
    <row r="19" spans="1:11" s="160" customFormat="1" ht="15.75">
      <c r="A19" s="252" t="s">
        <v>233</v>
      </c>
      <c r="B19" s="253"/>
      <c r="C19" s="246" t="s">
        <v>173</v>
      </c>
      <c r="D19" s="247">
        <f>'K-2A2'!D19</f>
        <v>1000</v>
      </c>
      <c r="E19" s="175" t="s">
        <v>200</v>
      </c>
      <c r="F19" s="248">
        <f>+'K-2A2'!$D19*'K-2A2'!F19</f>
        <v>0</v>
      </c>
      <c r="G19" s="248">
        <f>+'K-2A2'!$D19*'K-2A2'!G19</f>
        <v>0</v>
      </c>
      <c r="H19" s="248">
        <f>+'K-2A2'!$D19*'K-2A2'!H19</f>
        <v>0</v>
      </c>
      <c r="I19" s="248">
        <f>+'K-2A2'!$D19*'K-2A2'!I19</f>
        <v>0</v>
      </c>
      <c r="J19" s="248">
        <f>+'K-2A2'!$D19*'K-2A2'!J19</f>
        <v>0</v>
      </c>
      <c r="K19" s="249">
        <f t="shared" si="0"/>
        <v>0</v>
      </c>
    </row>
    <row r="20" spans="1:11" s="160" customFormat="1" ht="15.75">
      <c r="A20" s="254" t="s">
        <v>234</v>
      </c>
      <c r="B20" s="253"/>
      <c r="C20" s="246" t="s">
        <v>174</v>
      </c>
      <c r="D20" s="247">
        <f>'K-2A2'!D20</f>
        <v>3154000</v>
      </c>
      <c r="E20" s="175" t="s">
        <v>200</v>
      </c>
      <c r="F20" s="248">
        <f>+'K-2A2'!$D20*'K-2A2'!F20</f>
        <v>0</v>
      </c>
      <c r="G20" s="248">
        <f>+'K-2A2'!$D20*'K-2A2'!G20</f>
        <v>0</v>
      </c>
      <c r="H20" s="248">
        <f>+'K-2A2'!$D20*'K-2A2'!H20</f>
        <v>0</v>
      </c>
      <c r="I20" s="248">
        <f>+'K-2A2'!$D20*'K-2A2'!I20</f>
        <v>0</v>
      </c>
      <c r="J20" s="248">
        <f>+'K-2A2'!$D20*'K-2A2'!J20</f>
        <v>0</v>
      </c>
      <c r="K20" s="249">
        <f t="shared" si="0"/>
        <v>0</v>
      </c>
    </row>
    <row r="21" spans="1:11" s="160" customFormat="1" ht="15">
      <c r="A21" s="250" t="s">
        <v>129</v>
      </c>
      <c r="B21" s="245" t="s">
        <v>102</v>
      </c>
      <c r="C21" s="246"/>
      <c r="D21" s="247">
        <f>'K-2A2'!D21</f>
        <v>300</v>
      </c>
      <c r="E21" s="175" t="s">
        <v>201</v>
      </c>
      <c r="F21" s="248">
        <f>+'K-2A2'!$D21*'K-2A2'!F21</f>
        <v>0</v>
      </c>
      <c r="G21" s="248">
        <f>+'K-2A2'!$D21*'K-2A2'!G21</f>
        <v>0</v>
      </c>
      <c r="H21" s="248">
        <f>+'K-2A2'!$D21*'K-2A2'!H21</f>
        <v>0</v>
      </c>
      <c r="I21" s="248">
        <f>+'K-2A2'!$D21*'K-2A2'!I21</f>
        <v>0</v>
      </c>
      <c r="J21" s="248">
        <f>+'K-2A2'!$D21*'K-2A2'!J21</f>
        <v>0</v>
      </c>
      <c r="K21" s="249">
        <f t="shared" si="0"/>
        <v>0</v>
      </c>
    </row>
    <row r="22" spans="1:11" s="160" customFormat="1" ht="15">
      <c r="A22" s="403"/>
      <c r="B22" s="404"/>
      <c r="C22" s="405"/>
      <c r="D22" s="256"/>
      <c r="E22" s="257"/>
      <c r="F22" s="258"/>
      <c r="G22" s="258"/>
      <c r="H22" s="258"/>
      <c r="I22" s="258"/>
      <c r="J22" s="258"/>
      <c r="K22" s="259"/>
    </row>
    <row r="23" spans="1:11" s="160" customFormat="1" ht="15">
      <c r="A23" s="260"/>
      <c r="B23" s="261"/>
      <c r="C23" s="262"/>
      <c r="D23" s="263"/>
      <c r="E23" s="264"/>
      <c r="F23" s="265"/>
      <c r="G23" s="265"/>
      <c r="H23" s="265"/>
      <c r="I23" s="265"/>
      <c r="J23" s="265"/>
      <c r="K23" s="266"/>
    </row>
    <row r="24" spans="1:11" s="160" customFormat="1" ht="15.75">
      <c r="A24" s="267" t="s">
        <v>186</v>
      </c>
      <c r="B24" s="268"/>
      <c r="C24" s="269"/>
      <c r="D24" s="270"/>
      <c r="E24" s="271"/>
      <c r="F24" s="272"/>
      <c r="G24" s="272"/>
      <c r="H24" s="272"/>
      <c r="I24" s="272"/>
      <c r="J24" s="272"/>
      <c r="K24" s="273"/>
    </row>
    <row r="25" spans="1:11" s="160" customFormat="1" ht="15">
      <c r="A25" s="250" t="s">
        <v>130</v>
      </c>
      <c r="B25" s="245" t="s">
        <v>103</v>
      </c>
      <c r="C25" s="246"/>
      <c r="D25" s="247"/>
      <c r="E25" s="175"/>
      <c r="F25" s="248"/>
      <c r="G25" s="248"/>
      <c r="H25" s="248"/>
      <c r="I25" s="248"/>
      <c r="J25" s="248"/>
      <c r="K25" s="249"/>
    </row>
    <row r="26" spans="1:11" s="160" customFormat="1" ht="15">
      <c r="A26" s="250" t="s">
        <v>235</v>
      </c>
      <c r="B26" s="245"/>
      <c r="C26" s="274" t="s">
        <v>138</v>
      </c>
      <c r="D26" s="247">
        <f>'K-2A2'!D26</f>
        <v>1740200</v>
      </c>
      <c r="E26" s="175" t="s">
        <v>202</v>
      </c>
      <c r="F26" s="248">
        <f>+'K-2A2'!$D26*'K-2A2'!F26</f>
        <v>0</v>
      </c>
      <c r="G26" s="248">
        <f>+'K-2A2'!$D26*'K-2A2'!G26</f>
        <v>0</v>
      </c>
      <c r="H26" s="248">
        <f>+'K-2A2'!$D26*'K-2A2'!H26</f>
        <v>0</v>
      </c>
      <c r="I26" s="248">
        <f>+'K-2A2'!$D26*'K-2A2'!I26</f>
        <v>0</v>
      </c>
      <c r="J26" s="248">
        <f>+'K-2A2'!$D26*'K-2A2'!J26</f>
        <v>0</v>
      </c>
      <c r="K26" s="249">
        <f>SUM(F26:J26)</f>
        <v>0</v>
      </c>
    </row>
    <row r="27" spans="1:11" s="160" customFormat="1" ht="15">
      <c r="A27" s="250" t="s">
        <v>236</v>
      </c>
      <c r="B27" s="245"/>
      <c r="C27" s="274" t="s">
        <v>131</v>
      </c>
      <c r="D27" s="247">
        <f>'K-2A2'!D27</f>
        <v>1402650</v>
      </c>
      <c r="E27" s="175" t="s">
        <v>202</v>
      </c>
      <c r="F27" s="248">
        <f>+'K-2A2'!$D27*'K-2A2'!F27</f>
        <v>0</v>
      </c>
      <c r="G27" s="248">
        <f>+'K-2A2'!$D27*'K-2A2'!G27</f>
        <v>0</v>
      </c>
      <c r="H27" s="248">
        <f>+'K-2A2'!$D27*'K-2A2'!H27</f>
        <v>0</v>
      </c>
      <c r="I27" s="248">
        <f>+'K-2A2'!$D27*'K-2A2'!I27</f>
        <v>0</v>
      </c>
      <c r="J27" s="248">
        <f>+'K-2A2'!$D27*'K-2A2'!J27</f>
        <v>0</v>
      </c>
      <c r="K27" s="249">
        <f>SUM(F27:J27)</f>
        <v>0</v>
      </c>
    </row>
    <row r="28" spans="1:11" s="160" customFormat="1" ht="15">
      <c r="A28" s="250" t="s">
        <v>237</v>
      </c>
      <c r="B28" s="245" t="s">
        <v>183</v>
      </c>
      <c r="C28" s="246"/>
      <c r="D28" s="247"/>
      <c r="E28" s="175"/>
      <c r="F28" s="248"/>
      <c r="G28" s="248"/>
      <c r="H28" s="248"/>
      <c r="I28" s="248"/>
      <c r="J28" s="248"/>
      <c r="K28" s="249"/>
    </row>
    <row r="29" spans="1:11" s="160" customFormat="1" ht="15">
      <c r="A29" s="250" t="s">
        <v>238</v>
      </c>
      <c r="B29" s="245"/>
      <c r="C29" s="274" t="s">
        <v>138</v>
      </c>
      <c r="D29" s="247">
        <f>'K-2A2'!D29</f>
        <v>1200</v>
      </c>
      <c r="E29" s="175" t="s">
        <v>202</v>
      </c>
      <c r="F29" s="248">
        <f>+'K-2A2'!$D29*'K-2A2'!F29</f>
        <v>0</v>
      </c>
      <c r="G29" s="248">
        <f>+'K-2A2'!$D29*'K-2A2'!G29</f>
        <v>0</v>
      </c>
      <c r="H29" s="248">
        <f>+'K-2A2'!$D29*'K-2A2'!H29</f>
        <v>0</v>
      </c>
      <c r="I29" s="248">
        <f>+'K-2A2'!$D29*'K-2A2'!I29</f>
        <v>0</v>
      </c>
      <c r="J29" s="248">
        <f>+'K-2A2'!$D29*'K-2A2'!J29</f>
        <v>0</v>
      </c>
      <c r="K29" s="249">
        <f>SUM(F29:J29)</f>
        <v>0</v>
      </c>
    </row>
    <row r="30" spans="1:11" s="160" customFormat="1" ht="15">
      <c r="A30" s="250" t="s">
        <v>239</v>
      </c>
      <c r="B30" s="245"/>
      <c r="C30" s="274" t="s">
        <v>131</v>
      </c>
      <c r="D30" s="247">
        <f>'K-2A2'!D30</f>
        <v>600</v>
      </c>
      <c r="E30" s="175" t="s">
        <v>202</v>
      </c>
      <c r="F30" s="248">
        <f>+'K-2A2'!$D30*'K-2A2'!F30</f>
        <v>0</v>
      </c>
      <c r="G30" s="248">
        <f>+'K-2A2'!$D30*'K-2A2'!G30</f>
        <v>0</v>
      </c>
      <c r="H30" s="248">
        <f>+'K-2A2'!$D30*'K-2A2'!H30</f>
        <v>0</v>
      </c>
      <c r="I30" s="248">
        <f>+'K-2A2'!$D30*'K-2A2'!I30</f>
        <v>0</v>
      </c>
      <c r="J30" s="248">
        <f>+'K-2A2'!$D30*'K-2A2'!J30</f>
        <v>0</v>
      </c>
      <c r="K30" s="249">
        <f>SUM(F30:J30)</f>
        <v>0</v>
      </c>
    </row>
    <row r="31" spans="1:11" s="160" customFormat="1" ht="15">
      <c r="A31" s="250" t="s">
        <v>132</v>
      </c>
      <c r="B31" s="245" t="s">
        <v>104</v>
      </c>
      <c r="C31" s="246"/>
      <c r="D31" s="247"/>
      <c r="E31" s="175"/>
      <c r="F31" s="248"/>
      <c r="G31" s="248"/>
      <c r="H31" s="248"/>
      <c r="I31" s="248"/>
      <c r="J31" s="248"/>
      <c r="K31" s="249"/>
    </row>
    <row r="32" spans="1:11" s="160" customFormat="1" ht="15">
      <c r="A32" s="250" t="s">
        <v>175</v>
      </c>
      <c r="B32" s="245"/>
      <c r="C32" s="274" t="s">
        <v>138</v>
      </c>
      <c r="D32" s="247">
        <f>'K-2A2'!D32</f>
        <v>9400</v>
      </c>
      <c r="E32" s="175" t="s">
        <v>202</v>
      </c>
      <c r="F32" s="248">
        <f>+'K-2A2'!$D32*'K-2A2'!F32</f>
        <v>0</v>
      </c>
      <c r="G32" s="248">
        <f>+'K-2A2'!$D32*'K-2A2'!G32</f>
        <v>0</v>
      </c>
      <c r="H32" s="248">
        <f>+'K-2A2'!$D32*'K-2A2'!H32</f>
        <v>0</v>
      </c>
      <c r="I32" s="248">
        <f>+'K-2A2'!$D32*'K-2A2'!I32</f>
        <v>0</v>
      </c>
      <c r="J32" s="248">
        <f>+'K-2A2'!$D32*'K-2A2'!J32</f>
        <v>0</v>
      </c>
      <c r="K32" s="249">
        <f>SUM(F32:J32)</f>
        <v>0</v>
      </c>
    </row>
    <row r="33" spans="1:11" s="160" customFormat="1" ht="15">
      <c r="A33" s="250" t="s">
        <v>184</v>
      </c>
      <c r="B33" s="245"/>
      <c r="C33" s="274" t="s">
        <v>131</v>
      </c>
      <c r="D33" s="247">
        <f>'K-2A2'!D33</f>
        <v>200</v>
      </c>
      <c r="E33" s="175" t="s">
        <v>202</v>
      </c>
      <c r="F33" s="248">
        <f>+'K-2A2'!$D33*'K-2A2'!F33</f>
        <v>0</v>
      </c>
      <c r="G33" s="248">
        <f>+'K-2A2'!$D33*'K-2A2'!G33</f>
        <v>0</v>
      </c>
      <c r="H33" s="248">
        <f>+'K-2A2'!$D33*'K-2A2'!H33</f>
        <v>0</v>
      </c>
      <c r="I33" s="248">
        <f>+'K-2A2'!$D33*'K-2A2'!I33</f>
        <v>0</v>
      </c>
      <c r="J33" s="248">
        <f>+'K-2A2'!$D33*'K-2A2'!J33</f>
        <v>0</v>
      </c>
      <c r="K33" s="249">
        <f>SUM(F33:J33)</f>
        <v>0</v>
      </c>
    </row>
    <row r="34" spans="1:11" s="160" customFormat="1" ht="15">
      <c r="A34" s="403"/>
      <c r="B34" s="404"/>
      <c r="C34" s="405"/>
      <c r="D34" s="256"/>
      <c r="E34" s="257"/>
      <c r="F34" s="258"/>
      <c r="G34" s="258"/>
      <c r="H34" s="258"/>
      <c r="I34" s="258"/>
      <c r="J34" s="258"/>
      <c r="K34" s="259"/>
    </row>
    <row r="35" spans="1:11" s="160" customFormat="1" ht="15">
      <c r="A35" s="260"/>
      <c r="B35" s="261"/>
      <c r="C35" s="262"/>
      <c r="D35" s="263"/>
      <c r="E35" s="264"/>
      <c r="F35" s="265"/>
      <c r="G35" s="265"/>
      <c r="H35" s="265"/>
      <c r="I35" s="265"/>
      <c r="J35" s="265"/>
      <c r="K35" s="266"/>
    </row>
    <row r="36" spans="1:11" s="160" customFormat="1" ht="15.75">
      <c r="A36" s="275" t="str">
        <f>+'K-2A2'!A36</f>
        <v>INGREDIENT COSTS (Percent off AWP)</v>
      </c>
      <c r="B36" s="276"/>
      <c r="C36" s="276"/>
      <c r="D36" s="270"/>
      <c r="E36" s="171"/>
      <c r="F36" s="172"/>
      <c r="G36" s="172"/>
      <c r="H36" s="172"/>
      <c r="I36" s="172"/>
      <c r="J36" s="172"/>
      <c r="K36" s="173"/>
    </row>
    <row r="37" spans="1:11" ht="15">
      <c r="A37" s="251" t="s">
        <v>133</v>
      </c>
      <c r="B37" s="245" t="s">
        <v>103</v>
      </c>
      <c r="C37" s="246"/>
      <c r="D37" s="277"/>
      <c r="E37" s="175"/>
      <c r="F37" s="204"/>
      <c r="G37" s="204"/>
      <c r="H37" s="204"/>
      <c r="I37" s="204"/>
      <c r="J37" s="204"/>
      <c r="K37" s="176"/>
    </row>
    <row r="38" spans="1:11" ht="15">
      <c r="A38" s="278" t="s">
        <v>176</v>
      </c>
      <c r="B38" s="245"/>
      <c r="C38" s="274" t="s">
        <v>138</v>
      </c>
      <c r="D38" s="373">
        <f>'K-2A2'!D38</f>
        <v>298625600</v>
      </c>
      <c r="E38" s="175" t="s">
        <v>203</v>
      </c>
      <c r="F38" s="248">
        <f>IF('K-2A2'!F38=0,0,('K-2A2'!$D38*(1-'K-2A2'!F38)))</f>
        <v>0</v>
      </c>
      <c r="G38" s="248">
        <f>IF('K-2A2'!G38=0,0,('K-2A2'!$D38*(1-'K-2A2'!G38)))</f>
        <v>0</v>
      </c>
      <c r="H38" s="248">
        <f>IF('K-2A2'!H38=0,0,('K-2A2'!$D38*(1-'K-2A2'!H38)))</f>
        <v>0</v>
      </c>
      <c r="I38" s="248">
        <f>IF('K-2A2'!I38=0,0,('K-2A2'!$D38*(1-'K-2A2'!I38)))</f>
        <v>0</v>
      </c>
      <c r="J38" s="248">
        <f>IF('K-2A2'!J38=0,0,('K-2A2'!$D38*(1-'K-2A2'!J38)))</f>
        <v>0</v>
      </c>
      <c r="K38" s="249">
        <f>SUM(F38:J38)</f>
        <v>0</v>
      </c>
    </row>
    <row r="39" spans="1:11" ht="15">
      <c r="A39" s="280" t="s">
        <v>177</v>
      </c>
      <c r="B39" s="245"/>
      <c r="C39" s="274" t="s">
        <v>131</v>
      </c>
      <c r="D39" s="373">
        <f>'K-2A2'!D39</f>
        <v>57572800</v>
      </c>
      <c r="E39" s="175" t="s">
        <v>203</v>
      </c>
      <c r="F39" s="248">
        <f>IF('K-2A2'!F39=0,0,('K-2A2'!$D39*(1-'K-2A2'!F39)))</f>
        <v>0</v>
      </c>
      <c r="G39" s="248">
        <f>IF('K-2A2'!G39=0,0,('K-2A2'!$D39*(1-'K-2A2'!G39)))</f>
        <v>0</v>
      </c>
      <c r="H39" s="248">
        <f>IF('K-2A2'!H39=0,0,('K-2A2'!$D39*(1-'K-2A2'!H39)))</f>
        <v>0</v>
      </c>
      <c r="I39" s="248">
        <f>IF('K-2A2'!I39=0,0,('K-2A2'!$D39*(1-'K-2A2'!I39)))</f>
        <v>0</v>
      </c>
      <c r="J39" s="248">
        <f>IF('K-2A2'!J39=0,0,('K-2A2'!$D39*(1-'K-2A2'!J39)))</f>
        <v>0</v>
      </c>
      <c r="K39" s="249">
        <f>SUM(F39:J39)</f>
        <v>0</v>
      </c>
    </row>
    <row r="40" spans="1:11" ht="15">
      <c r="A40" s="251" t="s">
        <v>134</v>
      </c>
      <c r="B40" s="245" t="s">
        <v>183</v>
      </c>
      <c r="C40" s="246"/>
      <c r="D40" s="411"/>
      <c r="E40" s="175"/>
      <c r="F40" s="248"/>
      <c r="G40" s="248"/>
      <c r="H40" s="248"/>
      <c r="I40" s="248"/>
      <c r="J40" s="248"/>
      <c r="K40" s="176"/>
    </row>
    <row r="41" spans="1:11" ht="15">
      <c r="A41" s="278" t="s">
        <v>178</v>
      </c>
      <c r="B41" s="245"/>
      <c r="C41" s="274" t="s">
        <v>138</v>
      </c>
      <c r="D41" s="373">
        <f>'K-2A2'!D41</f>
        <v>356400</v>
      </c>
      <c r="E41" s="175" t="s">
        <v>203</v>
      </c>
      <c r="F41" s="248">
        <f>IF('K-2A2'!F41=0,0,('K-2A2'!$D41*(1-'K-2A2'!F41)))</f>
        <v>0</v>
      </c>
      <c r="G41" s="248">
        <f>IF('K-2A2'!G41=0,0,('K-2A2'!$D41*(1-'K-2A2'!G41)))</f>
        <v>0</v>
      </c>
      <c r="H41" s="248">
        <f>IF('K-2A2'!H41=0,0,('K-2A2'!$D41*(1-'K-2A2'!H41)))</f>
        <v>0</v>
      </c>
      <c r="I41" s="248">
        <f>IF('K-2A2'!I41=0,0,('K-2A2'!$D41*(1-'K-2A2'!I41)))</f>
        <v>0</v>
      </c>
      <c r="J41" s="248">
        <f>IF('K-2A2'!J41=0,0,('K-2A2'!$D41*(1-'K-2A2'!J41)))</f>
        <v>0</v>
      </c>
      <c r="K41" s="249">
        <f>SUM(F41:J41)</f>
        <v>0</v>
      </c>
    </row>
    <row r="42" spans="1:11" ht="15">
      <c r="A42" s="280" t="s">
        <v>179</v>
      </c>
      <c r="B42" s="245"/>
      <c r="C42" s="274" t="s">
        <v>131</v>
      </c>
      <c r="D42" s="373">
        <f>'K-2A2'!D42</f>
        <v>43200</v>
      </c>
      <c r="E42" s="175" t="s">
        <v>203</v>
      </c>
      <c r="F42" s="248">
        <f>IF('K-2A2'!F42=0,0,('K-2A2'!$D42*(1-'K-2A2'!F42)))</f>
        <v>0</v>
      </c>
      <c r="G42" s="248">
        <f>IF('K-2A2'!G42=0,0,('K-2A2'!$D42*(1-'K-2A2'!G42)))</f>
        <v>0</v>
      </c>
      <c r="H42" s="248">
        <f>IF('K-2A2'!H42=0,0,('K-2A2'!$D42*(1-'K-2A2'!H42)))</f>
        <v>0</v>
      </c>
      <c r="I42" s="248">
        <f>IF('K-2A2'!I42=0,0,('K-2A2'!$D42*(1-'K-2A2'!I42)))</f>
        <v>0</v>
      </c>
      <c r="J42" s="248">
        <f>IF('K-2A2'!J42=0,0,('K-2A2'!$D42*(1-'K-2A2'!J42)))</f>
        <v>0</v>
      </c>
      <c r="K42" s="249">
        <f>SUM(F42:J42)</f>
        <v>0</v>
      </c>
    </row>
    <row r="43" spans="1:11" ht="15">
      <c r="A43" s="251" t="s">
        <v>135</v>
      </c>
      <c r="B43" s="245" t="s">
        <v>104</v>
      </c>
      <c r="C43" s="246"/>
      <c r="D43" s="411"/>
      <c r="E43" s="175"/>
      <c r="F43" s="248"/>
      <c r="G43" s="248"/>
      <c r="H43" s="248"/>
      <c r="I43" s="248"/>
      <c r="J43" s="248"/>
      <c r="K43" s="176"/>
    </row>
    <row r="44" spans="1:11" ht="15">
      <c r="A44" s="278" t="s">
        <v>180</v>
      </c>
      <c r="B44" s="245"/>
      <c r="C44" s="274" t="s">
        <v>138</v>
      </c>
      <c r="D44" s="373">
        <f>'K-2A2'!D44</f>
        <v>18399400</v>
      </c>
      <c r="E44" s="175" t="s">
        <v>203</v>
      </c>
      <c r="F44" s="248">
        <f>IF('K-2A2'!F44=0,0,('K-2A2'!$D44*(1-'K-2A2'!F44)))</f>
        <v>0</v>
      </c>
      <c r="G44" s="248">
        <f>IF('K-2A2'!G44=0,0,('K-2A2'!$D44*(1-'K-2A2'!G44)))</f>
        <v>0</v>
      </c>
      <c r="H44" s="248">
        <f>IF('K-2A2'!H44=0,0,('K-2A2'!$D44*(1-'K-2A2'!H44)))</f>
        <v>0</v>
      </c>
      <c r="I44" s="248">
        <f>IF('K-2A2'!I44=0,0,('K-2A2'!$D44*(1-'K-2A2'!I44)))</f>
        <v>0</v>
      </c>
      <c r="J44" s="248">
        <f>IF('K-2A2'!J44=0,0,('K-2A2'!$D44*(1-'K-2A2'!J44)))</f>
        <v>0</v>
      </c>
      <c r="K44" s="249">
        <f>SUM(F44:J44)</f>
        <v>0</v>
      </c>
    </row>
    <row r="45" spans="1:11" ht="15">
      <c r="A45" s="280" t="s">
        <v>181</v>
      </c>
      <c r="B45" s="245"/>
      <c r="C45" s="274" t="s">
        <v>131</v>
      </c>
      <c r="D45" s="373">
        <f>'K-2A2'!D45</f>
        <v>263000</v>
      </c>
      <c r="E45" s="175" t="s">
        <v>203</v>
      </c>
      <c r="F45" s="248">
        <f>IF('K-2A2'!F45=0,0,('K-2A2'!$D45*(1-'K-2A2'!F45)))</f>
        <v>0</v>
      </c>
      <c r="G45" s="248">
        <f>IF('K-2A2'!G45=0,0,('K-2A2'!$D45*(1-'K-2A2'!G45)))</f>
        <v>0</v>
      </c>
      <c r="H45" s="248">
        <f>IF('K-2A2'!H45=0,0,('K-2A2'!$D45*(1-'K-2A2'!H45)))</f>
        <v>0</v>
      </c>
      <c r="I45" s="248">
        <f>IF('K-2A2'!I45=0,0,('K-2A2'!$D45*(1-'K-2A2'!I45)))</f>
        <v>0</v>
      </c>
      <c r="J45" s="248">
        <f>IF('K-2A2'!J45=0,0,('K-2A2'!$D45*(1-'K-2A2'!J45)))</f>
        <v>0</v>
      </c>
      <c r="K45" s="249">
        <f>SUM(F45:J45)</f>
        <v>0</v>
      </c>
    </row>
    <row r="46" spans="1:11" ht="15">
      <c r="A46" s="282"/>
      <c r="B46" s="283"/>
      <c r="C46" s="284"/>
      <c r="D46" s="256"/>
      <c r="E46" s="257"/>
      <c r="F46" s="177"/>
      <c r="G46" s="178"/>
      <c r="H46" s="179"/>
      <c r="I46" s="179"/>
      <c r="J46" s="179"/>
      <c r="K46" s="180"/>
    </row>
    <row r="47" spans="1:11" ht="15">
      <c r="A47" s="285"/>
      <c r="B47" s="261"/>
      <c r="C47" s="286"/>
      <c r="D47" s="263"/>
      <c r="E47" s="264"/>
      <c r="F47" s="181"/>
      <c r="G47" s="182"/>
      <c r="H47" s="183"/>
      <c r="I47" s="183"/>
      <c r="J47" s="183"/>
      <c r="K47" s="184"/>
    </row>
    <row r="48" spans="1:11" ht="15.75">
      <c r="A48" s="287" t="s">
        <v>185</v>
      </c>
      <c r="B48" s="288"/>
      <c r="C48" s="289"/>
      <c r="D48" s="270"/>
      <c r="E48" s="171"/>
      <c r="F48" s="185"/>
      <c r="G48" s="186"/>
      <c r="H48" s="187"/>
      <c r="I48" s="187"/>
      <c r="J48" s="187"/>
      <c r="K48" s="188"/>
    </row>
    <row r="49" spans="1:11" ht="15">
      <c r="A49" s="251" t="s">
        <v>26</v>
      </c>
      <c r="B49" s="416" t="s">
        <v>103</v>
      </c>
      <c r="C49" s="418"/>
      <c r="D49" s="419"/>
      <c r="E49" s="171"/>
      <c r="F49" s="185"/>
      <c r="G49" s="186"/>
      <c r="H49" s="187"/>
      <c r="I49" s="187"/>
      <c r="J49" s="187"/>
      <c r="K49" s="188"/>
    </row>
    <row r="50" spans="1:11" ht="31.5" customHeight="1">
      <c r="A50" s="251" t="s">
        <v>182</v>
      </c>
      <c r="B50" s="545" t="s">
        <v>259</v>
      </c>
      <c r="C50" s="546"/>
      <c r="D50" s="247">
        <f>'K-2A2'!D50</f>
        <v>2199995</v>
      </c>
      <c r="E50" s="175" t="s">
        <v>202</v>
      </c>
      <c r="F50" s="290">
        <f>-'K-2A2'!$D50*'K-2A2'!F50</f>
        <v>0</v>
      </c>
      <c r="G50" s="290">
        <f>-'K-2A2'!$D50*'K-2A2'!G50</f>
        <v>0</v>
      </c>
      <c r="H50" s="290">
        <f>-'K-2A2'!$D50*'K-2A2'!H50</f>
        <v>0</v>
      </c>
      <c r="I50" s="290">
        <f>-'K-2A2'!$D50*'K-2A2'!I50</f>
        <v>0</v>
      </c>
      <c r="J50" s="290">
        <f>-'K-2A2'!$D50*'K-2A2'!J50</f>
        <v>0</v>
      </c>
      <c r="K50" s="291">
        <f>SUM(F50:J50)</f>
        <v>0</v>
      </c>
    </row>
    <row r="51" spans="1:12" ht="34.5" customHeight="1">
      <c r="A51" s="251" t="s">
        <v>240</v>
      </c>
      <c r="B51" s="545" t="s">
        <v>260</v>
      </c>
      <c r="C51" s="546"/>
      <c r="D51" s="247">
        <f>'K-2A2'!D51</f>
        <v>942855</v>
      </c>
      <c r="E51" s="175" t="s">
        <v>202</v>
      </c>
      <c r="F51" s="290">
        <f>-'K-2A2'!$D51*'K-2A2'!F51</f>
        <v>0</v>
      </c>
      <c r="G51" s="290">
        <f>-'K-2A2'!$D51*'K-2A2'!G51</f>
        <v>0</v>
      </c>
      <c r="H51" s="290">
        <f>-'K-2A2'!$D51*'K-2A2'!H51</f>
        <v>0</v>
      </c>
      <c r="I51" s="290">
        <f>-'K-2A2'!$D51*'K-2A2'!I51</f>
        <v>0</v>
      </c>
      <c r="J51" s="290">
        <f>-'K-2A2'!$D51*'K-2A2'!J51</f>
        <v>0</v>
      </c>
      <c r="K51" s="291">
        <f>SUM(F51:J51)</f>
        <v>0</v>
      </c>
      <c r="L51" s="189"/>
    </row>
    <row r="52" spans="1:12" ht="15.75">
      <c r="A52" s="251" t="s">
        <v>136</v>
      </c>
      <c r="B52" s="382" t="s">
        <v>24</v>
      </c>
      <c r="C52" s="99"/>
      <c r="D52" s="247">
        <f>'K-2A2'!D52</f>
        <v>1800</v>
      </c>
      <c r="E52" s="175" t="s">
        <v>202</v>
      </c>
      <c r="F52" s="290">
        <f>-'K-2A2'!$D52*'K-2A2'!F52</f>
        <v>0</v>
      </c>
      <c r="G52" s="290">
        <f>-'K-2A2'!$D52*'K-2A2'!G52</f>
        <v>0</v>
      </c>
      <c r="H52" s="290">
        <f>-'K-2A2'!$D52*'K-2A2'!H52</f>
        <v>0</v>
      </c>
      <c r="I52" s="290">
        <f>-'K-2A2'!$D52*'K-2A2'!I52</f>
        <v>0</v>
      </c>
      <c r="J52" s="290">
        <f>-'K-2A2'!$D52*'K-2A2'!J52</f>
        <v>0</v>
      </c>
      <c r="K52" s="291">
        <f>SUM(F52:J52)</f>
        <v>0</v>
      </c>
      <c r="L52" s="189"/>
    </row>
    <row r="53" spans="1:12" ht="15.75">
      <c r="A53" s="251" t="s">
        <v>137</v>
      </c>
      <c r="B53" s="382" t="s">
        <v>25</v>
      </c>
      <c r="C53" s="99"/>
      <c r="D53" s="247">
        <f>'K-2A2'!D53</f>
        <v>9600</v>
      </c>
      <c r="E53" s="175" t="s">
        <v>202</v>
      </c>
      <c r="F53" s="290">
        <f>-'K-2A2'!$D53*'K-2A2'!F53</f>
        <v>0</v>
      </c>
      <c r="G53" s="290">
        <f>-'K-2A2'!$D53*'K-2A2'!G53</f>
        <v>0</v>
      </c>
      <c r="H53" s="290">
        <f>-'K-2A2'!$D53*'K-2A2'!H53</f>
        <v>0</v>
      </c>
      <c r="I53" s="290">
        <f>-'K-2A2'!$D53*'K-2A2'!I53</f>
        <v>0</v>
      </c>
      <c r="J53" s="290">
        <f>-'K-2A2'!$D53*'K-2A2'!J53</f>
        <v>0</v>
      </c>
      <c r="K53" s="291">
        <f>SUM(F53:J53)</f>
        <v>0</v>
      </c>
      <c r="L53" s="189"/>
    </row>
    <row r="54" spans="1:12" ht="15.75">
      <c r="A54" s="190"/>
      <c r="B54" s="292"/>
      <c r="C54" s="408"/>
      <c r="D54" s="293"/>
      <c r="E54" s="294"/>
      <c r="F54" s="488"/>
      <c r="G54" s="488"/>
      <c r="H54" s="488"/>
      <c r="I54" s="488"/>
      <c r="J54" s="488"/>
      <c r="K54" s="489"/>
      <c r="L54" s="189"/>
    </row>
    <row r="55" spans="1:12" ht="15.75">
      <c r="A55" s="191"/>
      <c r="B55" s="232"/>
      <c r="C55" s="409"/>
      <c r="D55" s="233"/>
      <c r="E55" s="192"/>
      <c r="F55" s="490"/>
      <c r="G55" s="490"/>
      <c r="H55" s="490"/>
      <c r="I55" s="490"/>
      <c r="J55" s="490"/>
      <c r="K55" s="491"/>
      <c r="L55" s="189"/>
    </row>
    <row r="56" spans="1:12" ht="15.75">
      <c r="A56" s="193" t="s">
        <v>195</v>
      </c>
      <c r="B56" s="295"/>
      <c r="C56" s="295"/>
      <c r="D56" s="305"/>
      <c r="E56" s="410"/>
      <c r="F56" s="492"/>
      <c r="G56" s="492"/>
      <c r="H56" s="492"/>
      <c r="I56" s="492"/>
      <c r="J56" s="492"/>
      <c r="K56" s="493"/>
      <c r="L56" s="189"/>
    </row>
    <row r="57" spans="1:12" ht="15.75">
      <c r="A57" s="190" t="s">
        <v>169</v>
      </c>
      <c r="B57" s="292" t="s">
        <v>261</v>
      </c>
      <c r="C57" s="445"/>
      <c r="D57" s="297"/>
      <c r="E57" s="298"/>
      <c r="F57" s="248">
        <f aca="true" t="shared" si="1" ref="F57:K57">SUM(F13:F21)</f>
        <v>0</v>
      </c>
      <c r="G57" s="248">
        <f t="shared" si="1"/>
        <v>0</v>
      </c>
      <c r="H57" s="248">
        <f t="shared" si="1"/>
        <v>0</v>
      </c>
      <c r="I57" s="248">
        <f t="shared" si="1"/>
        <v>0</v>
      </c>
      <c r="J57" s="248">
        <f t="shared" si="1"/>
        <v>0</v>
      </c>
      <c r="K57" s="249">
        <f t="shared" si="1"/>
        <v>0</v>
      </c>
      <c r="L57" s="189"/>
    </row>
    <row r="58" spans="1:12" ht="15.75">
      <c r="A58" s="190" t="s">
        <v>205</v>
      </c>
      <c r="B58" s="292" t="s">
        <v>27</v>
      </c>
      <c r="C58" s="445"/>
      <c r="D58" s="297"/>
      <c r="E58" s="298"/>
      <c r="F58" s="248">
        <f aca="true" t="shared" si="2" ref="F58:K58">SUM(F26:F33)</f>
        <v>0</v>
      </c>
      <c r="G58" s="248">
        <f t="shared" si="2"/>
        <v>0</v>
      </c>
      <c r="H58" s="248">
        <f t="shared" si="2"/>
        <v>0</v>
      </c>
      <c r="I58" s="248">
        <f t="shared" si="2"/>
        <v>0</v>
      </c>
      <c r="J58" s="248">
        <f t="shared" si="2"/>
        <v>0</v>
      </c>
      <c r="K58" s="249">
        <f t="shared" si="2"/>
        <v>0</v>
      </c>
      <c r="L58" s="189"/>
    </row>
    <row r="59" spans="1:12" ht="15.75">
      <c r="A59" s="190" t="s">
        <v>206</v>
      </c>
      <c r="B59" s="292" t="s">
        <v>28</v>
      </c>
      <c r="C59" s="445"/>
      <c r="D59" s="297"/>
      <c r="E59" s="298"/>
      <c r="F59" s="248">
        <f aca="true" t="shared" si="3" ref="F59:K59">SUM(F38:F45)</f>
        <v>0</v>
      </c>
      <c r="G59" s="248">
        <f t="shared" si="3"/>
        <v>0</v>
      </c>
      <c r="H59" s="248">
        <f t="shared" si="3"/>
        <v>0</v>
      </c>
      <c r="I59" s="248">
        <f t="shared" si="3"/>
        <v>0</v>
      </c>
      <c r="J59" s="248">
        <f t="shared" si="3"/>
        <v>0</v>
      </c>
      <c r="K59" s="249">
        <f t="shared" si="3"/>
        <v>0</v>
      </c>
      <c r="L59" s="189"/>
    </row>
    <row r="60" spans="1:12" ht="15.75">
      <c r="A60" s="190" t="s">
        <v>243</v>
      </c>
      <c r="B60" s="292" t="s">
        <v>29</v>
      </c>
      <c r="C60" s="445"/>
      <c r="D60" s="297"/>
      <c r="E60" s="299"/>
      <c r="F60" s="290">
        <f aca="true" t="shared" si="4" ref="F60:K60">SUM(F50:F53)</f>
        <v>0</v>
      </c>
      <c r="G60" s="290">
        <f t="shared" si="4"/>
        <v>0</v>
      </c>
      <c r="H60" s="290">
        <f t="shared" si="4"/>
        <v>0</v>
      </c>
      <c r="I60" s="290">
        <f t="shared" si="4"/>
        <v>0</v>
      </c>
      <c r="J60" s="290">
        <f t="shared" si="4"/>
        <v>0</v>
      </c>
      <c r="K60" s="291">
        <f t="shared" si="4"/>
        <v>0</v>
      </c>
      <c r="L60" s="189"/>
    </row>
    <row r="61" spans="1:12" ht="16.5" customHeight="1">
      <c r="A61" s="205" t="s">
        <v>244</v>
      </c>
      <c r="B61" s="300" t="s">
        <v>30</v>
      </c>
      <c r="C61" s="446"/>
      <c r="D61" s="301"/>
      <c r="E61" s="302"/>
      <c r="F61" s="303">
        <f aca="true" t="shared" si="5" ref="F61:K61">SUM(F57:F60)</f>
        <v>0</v>
      </c>
      <c r="G61" s="303">
        <f t="shared" si="5"/>
        <v>0</v>
      </c>
      <c r="H61" s="303">
        <f t="shared" si="5"/>
        <v>0</v>
      </c>
      <c r="I61" s="303">
        <f t="shared" si="5"/>
        <v>0</v>
      </c>
      <c r="J61" s="303">
        <f t="shared" si="5"/>
        <v>0</v>
      </c>
      <c r="K61" s="304">
        <f t="shared" si="5"/>
        <v>0</v>
      </c>
      <c r="L61" s="189"/>
    </row>
    <row r="62" spans="1:11" ht="13.5" thickBot="1">
      <c r="A62" s="306"/>
      <c r="B62" s="307"/>
      <c r="C62" s="308"/>
      <c r="D62" s="309"/>
      <c r="E62" s="310"/>
      <c r="F62" s="311"/>
      <c r="G62" s="312"/>
      <c r="H62" s="313"/>
      <c r="I62" s="313"/>
      <c r="J62" s="313"/>
      <c r="K62" s="314"/>
    </row>
    <row r="63" ht="13.5" thickTop="1">
      <c r="D63" s="197"/>
    </row>
    <row r="64" ht="12.75">
      <c r="D64" s="197"/>
    </row>
    <row r="65" ht="12.75">
      <c r="D65" s="197"/>
    </row>
    <row r="66" ht="12.75">
      <c r="D66" s="197"/>
    </row>
    <row r="67" ht="12.75">
      <c r="D67" s="197"/>
    </row>
    <row r="68" ht="12.75">
      <c r="D68" s="197"/>
    </row>
    <row r="69" ht="12.75">
      <c r="D69" s="197"/>
    </row>
    <row r="70" ht="12.75">
      <c r="D70" s="197"/>
    </row>
    <row r="71" ht="12.75">
      <c r="D71" s="197"/>
    </row>
    <row r="72" ht="12.75">
      <c r="D72" s="197"/>
    </row>
    <row r="73" ht="12.75">
      <c r="D73" s="197"/>
    </row>
    <row r="74" ht="12.75">
      <c r="D74" s="197"/>
    </row>
    <row r="75" ht="12.75">
      <c r="D75" s="197"/>
    </row>
    <row r="76" ht="12.75">
      <c r="D76" s="197"/>
    </row>
    <row r="77" ht="12.75">
      <c r="D77" s="197"/>
    </row>
    <row r="78" ht="12.75">
      <c r="D78" s="197"/>
    </row>
    <row r="79" ht="12.75">
      <c r="D79" s="197"/>
    </row>
    <row r="80" ht="12.75">
      <c r="D80" s="197"/>
    </row>
    <row r="81" ht="12.75">
      <c r="D81" s="197"/>
    </row>
    <row r="82" ht="12.75">
      <c r="D82" s="197"/>
    </row>
    <row r="83" ht="12.75">
      <c r="D83" s="197"/>
    </row>
    <row r="84" ht="12.75">
      <c r="D84" s="197"/>
    </row>
    <row r="85" ht="12.75">
      <c r="D85" s="197"/>
    </row>
    <row r="86" ht="12.75">
      <c r="D86" s="197"/>
    </row>
    <row r="87" ht="12.75">
      <c r="D87" s="197"/>
    </row>
    <row r="88" ht="12.75">
      <c r="D88" s="197"/>
    </row>
    <row r="89" ht="12.75">
      <c r="D89" s="197"/>
    </row>
    <row r="90" ht="12.75">
      <c r="D90" s="197"/>
    </row>
    <row r="91" ht="12.75">
      <c r="D91" s="197"/>
    </row>
    <row r="92" ht="12.75">
      <c r="D92" s="197"/>
    </row>
    <row r="93" ht="12.75">
      <c r="D93" s="197"/>
    </row>
    <row r="94" ht="12.75">
      <c r="D94" s="197"/>
    </row>
    <row r="95" ht="12.75">
      <c r="D95" s="197"/>
    </row>
    <row r="96" ht="12.75">
      <c r="D96" s="197"/>
    </row>
    <row r="97" ht="12.75">
      <c r="D97" s="197"/>
    </row>
    <row r="98" ht="12.75">
      <c r="D98" s="197"/>
    </row>
    <row r="99" ht="12.75">
      <c r="D99" s="197"/>
    </row>
    <row r="100" ht="12.75">
      <c r="D100" s="197"/>
    </row>
    <row r="101" ht="12.75">
      <c r="D101" s="197"/>
    </row>
    <row r="102" ht="12.75">
      <c r="D102" s="197"/>
    </row>
    <row r="103" ht="12.75">
      <c r="D103" s="197"/>
    </row>
    <row r="104" ht="12.75">
      <c r="D104" s="197"/>
    </row>
    <row r="105" ht="12.75">
      <c r="D105" s="197"/>
    </row>
    <row r="106" ht="12.75">
      <c r="D106" s="197"/>
    </row>
    <row r="107" ht="12.75">
      <c r="D107" s="197"/>
    </row>
    <row r="108" ht="12.75">
      <c r="D108" s="197"/>
    </row>
    <row r="109" ht="12.75">
      <c r="D109" s="197"/>
    </row>
    <row r="110" ht="12.75">
      <c r="D110" s="197"/>
    </row>
    <row r="111" ht="12.75">
      <c r="D111" s="197"/>
    </row>
    <row r="112" ht="12.75">
      <c r="D112" s="197"/>
    </row>
    <row r="113" ht="12.75">
      <c r="D113" s="197"/>
    </row>
    <row r="114" ht="12.75">
      <c r="D114" s="197"/>
    </row>
    <row r="115" ht="12.75">
      <c r="D115" s="197"/>
    </row>
    <row r="116" ht="12.75">
      <c r="D116" s="197"/>
    </row>
    <row r="117" ht="12.75">
      <c r="D117" s="197"/>
    </row>
    <row r="118" ht="12.75">
      <c r="D118" s="197"/>
    </row>
    <row r="119" ht="12.75">
      <c r="D119" s="197"/>
    </row>
    <row r="120" ht="12.75">
      <c r="D120" s="197"/>
    </row>
    <row r="121" ht="12.75">
      <c r="D121" s="197"/>
    </row>
    <row r="122" ht="12.75">
      <c r="D122" s="197"/>
    </row>
    <row r="123" ht="12.75">
      <c r="D123" s="197"/>
    </row>
    <row r="124" ht="12.75">
      <c r="D124" s="197"/>
    </row>
    <row r="125" ht="12.75">
      <c r="D125" s="197"/>
    </row>
    <row r="126" ht="12.75">
      <c r="D126" s="197"/>
    </row>
    <row r="127" ht="12.75">
      <c r="D127" s="197"/>
    </row>
    <row r="128" ht="12.75">
      <c r="D128" s="197"/>
    </row>
    <row r="129" ht="12.75">
      <c r="D129" s="197"/>
    </row>
    <row r="130" ht="12.75">
      <c r="D130" s="197"/>
    </row>
    <row r="131" ht="12.75">
      <c r="D131" s="197"/>
    </row>
    <row r="132" ht="12.75">
      <c r="D132" s="197"/>
    </row>
    <row r="133" ht="12.75">
      <c r="D133" s="197"/>
    </row>
    <row r="134" ht="12.75">
      <c r="D134" s="197"/>
    </row>
    <row r="135" ht="12.75">
      <c r="D135" s="197"/>
    </row>
    <row r="136" ht="12.75">
      <c r="D136" s="197"/>
    </row>
    <row r="137" ht="12.75">
      <c r="D137" s="197"/>
    </row>
    <row r="138" ht="12.75">
      <c r="D138" s="197"/>
    </row>
    <row r="139" ht="12.75">
      <c r="D139" s="197"/>
    </row>
    <row r="140" ht="12.75">
      <c r="D140" s="197"/>
    </row>
    <row r="141" ht="12.75">
      <c r="D141" s="197"/>
    </row>
    <row r="142" ht="12.75">
      <c r="D142" s="197"/>
    </row>
    <row r="143" ht="12.75">
      <c r="D143" s="197"/>
    </row>
    <row r="144" ht="12.75">
      <c r="D144" s="197"/>
    </row>
    <row r="145" ht="12.75">
      <c r="D145" s="197"/>
    </row>
    <row r="146" ht="12.75">
      <c r="D146" s="197"/>
    </row>
    <row r="147" ht="12.75">
      <c r="D147" s="197"/>
    </row>
    <row r="148" ht="12.75">
      <c r="D148" s="197"/>
    </row>
    <row r="149" ht="12.75">
      <c r="D149" s="197"/>
    </row>
    <row r="150" ht="12.75">
      <c r="D150" s="197"/>
    </row>
    <row r="151" ht="12.75">
      <c r="D151" s="197"/>
    </row>
    <row r="152" ht="12.75">
      <c r="D152" s="197"/>
    </row>
    <row r="153" ht="12.75">
      <c r="D153" s="197"/>
    </row>
    <row r="154" ht="12.75">
      <c r="D154" s="197"/>
    </row>
    <row r="155" ht="12.75">
      <c r="D155" s="197"/>
    </row>
    <row r="156" ht="12.75">
      <c r="D156" s="197"/>
    </row>
    <row r="157" ht="12.75">
      <c r="D157" s="197"/>
    </row>
    <row r="158" ht="12.75">
      <c r="D158" s="197"/>
    </row>
    <row r="159" ht="12.75">
      <c r="D159" s="197"/>
    </row>
    <row r="160" ht="12.75">
      <c r="D160" s="197"/>
    </row>
    <row r="161" ht="12.75">
      <c r="D161" s="197"/>
    </row>
    <row r="162" ht="12.75">
      <c r="D162" s="197"/>
    </row>
    <row r="163" ht="12.75">
      <c r="D163" s="197"/>
    </row>
    <row r="164" ht="12.75">
      <c r="D164" s="197"/>
    </row>
    <row r="165" ht="12.75">
      <c r="D165" s="197"/>
    </row>
    <row r="166" ht="12.75">
      <c r="D166" s="197"/>
    </row>
    <row r="167" ht="12.75">
      <c r="D167" s="197"/>
    </row>
    <row r="168" ht="12.75">
      <c r="D168" s="197"/>
    </row>
    <row r="169" ht="12.75">
      <c r="D169" s="197"/>
    </row>
    <row r="170" ht="12.75">
      <c r="D170" s="197"/>
    </row>
    <row r="171" ht="12.75">
      <c r="D171" s="197"/>
    </row>
    <row r="172" ht="12.75">
      <c r="D172" s="197"/>
    </row>
    <row r="173" ht="12.75">
      <c r="D173" s="197"/>
    </row>
    <row r="174" ht="12.75">
      <c r="D174" s="197"/>
    </row>
    <row r="175" ht="12.75">
      <c r="D175" s="197"/>
    </row>
    <row r="176" ht="12.75">
      <c r="D176" s="197"/>
    </row>
    <row r="177" ht="12.75">
      <c r="D177" s="197"/>
    </row>
    <row r="178" ht="12.75">
      <c r="D178" s="197"/>
    </row>
    <row r="179" ht="12.75">
      <c r="D179" s="197"/>
    </row>
    <row r="180" ht="12.75">
      <c r="D180" s="197"/>
    </row>
    <row r="181" ht="12.75">
      <c r="D181" s="197"/>
    </row>
    <row r="182" ht="12.75">
      <c r="D182" s="197"/>
    </row>
    <row r="183" ht="12.75">
      <c r="D183" s="197"/>
    </row>
    <row r="184" ht="12.75">
      <c r="D184" s="197"/>
    </row>
    <row r="185" ht="12.75">
      <c r="D185" s="197"/>
    </row>
    <row r="186" ht="12.75">
      <c r="D186" s="197"/>
    </row>
    <row r="187" ht="12.75">
      <c r="D187" s="197"/>
    </row>
    <row r="188" ht="12.75">
      <c r="D188" s="197"/>
    </row>
    <row r="189" ht="12.75">
      <c r="D189" s="197"/>
    </row>
    <row r="190" ht="12.75">
      <c r="D190" s="197"/>
    </row>
    <row r="191" ht="12.75">
      <c r="D191" s="197"/>
    </row>
    <row r="192" ht="12.75">
      <c r="D192" s="197"/>
    </row>
    <row r="193" ht="12.75">
      <c r="D193" s="197"/>
    </row>
    <row r="194" ht="12.75">
      <c r="D194" s="197"/>
    </row>
    <row r="195" ht="12.75">
      <c r="D195" s="197"/>
    </row>
    <row r="196" ht="12.75">
      <c r="D196" s="197"/>
    </row>
    <row r="197" ht="12.75">
      <c r="D197" s="197"/>
    </row>
    <row r="198" ht="12.75">
      <c r="D198" s="197"/>
    </row>
    <row r="199" ht="12.75">
      <c r="D199" s="197"/>
    </row>
    <row r="200" ht="12.75">
      <c r="D200" s="197"/>
    </row>
    <row r="201" ht="12.75">
      <c r="D201" s="197"/>
    </row>
    <row r="202" ht="12.75">
      <c r="D202" s="197"/>
    </row>
    <row r="203" ht="12.75">
      <c r="D203" s="197"/>
    </row>
    <row r="204" ht="12.75">
      <c r="D204" s="197"/>
    </row>
    <row r="205" ht="12.75">
      <c r="D205" s="197"/>
    </row>
    <row r="206" ht="12.75">
      <c r="D206" s="197"/>
    </row>
    <row r="207" ht="12.75">
      <c r="D207" s="197"/>
    </row>
    <row r="208" ht="12.75">
      <c r="D208" s="197"/>
    </row>
    <row r="209" ht="12.75">
      <c r="D209" s="197"/>
    </row>
    <row r="210" ht="12.75">
      <c r="D210" s="197"/>
    </row>
    <row r="211" ht="12.75">
      <c r="D211" s="197"/>
    </row>
    <row r="212" ht="12.75">
      <c r="D212" s="197"/>
    </row>
    <row r="213" ht="12.75">
      <c r="D213" s="197"/>
    </row>
    <row r="214" ht="12.75">
      <c r="D214" s="197"/>
    </row>
    <row r="215" ht="12.75">
      <c r="D215" s="197"/>
    </row>
    <row r="216" ht="12.75">
      <c r="D216" s="197"/>
    </row>
    <row r="217" ht="12.75">
      <c r="D217" s="197"/>
    </row>
    <row r="218" ht="12.75">
      <c r="D218" s="197"/>
    </row>
    <row r="219" ht="12.75">
      <c r="D219" s="197"/>
    </row>
    <row r="220" ht="12.75">
      <c r="D220" s="197"/>
    </row>
    <row r="221" ht="12.75">
      <c r="D221" s="197"/>
    </row>
    <row r="222" ht="12.75">
      <c r="D222" s="197"/>
    </row>
    <row r="223" ht="12.75">
      <c r="D223" s="197"/>
    </row>
    <row r="224" ht="12.75">
      <c r="D224" s="197"/>
    </row>
    <row r="225" ht="12.75">
      <c r="D225" s="197"/>
    </row>
    <row r="226" ht="12.75">
      <c r="D226" s="197"/>
    </row>
    <row r="227" ht="12.75">
      <c r="D227" s="197"/>
    </row>
    <row r="228" ht="12.75">
      <c r="D228" s="197"/>
    </row>
    <row r="229" ht="12.75">
      <c r="D229" s="197"/>
    </row>
    <row r="230" ht="12.75">
      <c r="D230" s="197"/>
    </row>
    <row r="231" ht="12.75">
      <c r="D231" s="197"/>
    </row>
    <row r="232" ht="12.75">
      <c r="D232" s="197"/>
    </row>
    <row r="233" ht="12.75">
      <c r="D233" s="197"/>
    </row>
    <row r="234" ht="12.75">
      <c r="D234" s="197"/>
    </row>
    <row r="235" ht="12.75">
      <c r="D235" s="197"/>
    </row>
    <row r="236" ht="12.75">
      <c r="D236" s="197"/>
    </row>
    <row r="237" ht="12.75">
      <c r="D237" s="197"/>
    </row>
  </sheetData>
  <sheetProtection password="C425" sheet="1" objects="1" scenarios="1"/>
  <mergeCells count="7">
    <mergeCell ref="B50:C50"/>
    <mergeCell ref="B51:C51"/>
    <mergeCell ref="B14:C14"/>
    <mergeCell ref="A1:K1"/>
    <mergeCell ref="D9:E9"/>
    <mergeCell ref="D10:E10"/>
    <mergeCell ref="A7:K7"/>
  </mergeCells>
  <printOptions horizontalCentered="1" verticalCentered="1"/>
  <pageMargins left="0.5" right="0.5" top="0.5" bottom="0.5" header="0.5" footer="0.25"/>
  <pageSetup fitToHeight="1" fitToWidth="1" horizontalDpi="600" verticalDpi="600" orientation="landscape" scale="51" r:id="rId1"/>
  <headerFooter alignWithMargins="0">
    <oddFooter>&amp;L&amp;8&amp;F &amp;A &amp;D&amp;C&amp;P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35"/>
  <sheetViews>
    <sheetView view="pageBreakPreview" zoomScale="60" zoomScaleNormal="66" workbookViewId="0" topLeftCell="A1">
      <selection activeCell="E30" sqref="E30"/>
    </sheetView>
  </sheetViews>
  <sheetFormatPr defaultColWidth="9.140625" defaultRowHeight="12.75"/>
  <cols>
    <col min="1" max="1" width="6.57421875" style="62" customWidth="1"/>
    <col min="2" max="2" width="4.140625" style="60" customWidth="1"/>
    <col min="3" max="3" width="46.57421875" style="0" bestFit="1" customWidth="1"/>
    <col min="4" max="4" width="18.00390625" style="70" customWidth="1"/>
    <col min="5" max="5" width="17.7109375" style="71" bestFit="1" customWidth="1"/>
    <col min="6" max="6" width="20.421875" style="36" customWidth="1"/>
    <col min="7" max="7" width="21.28125" style="39" customWidth="1"/>
    <col min="8" max="8" width="20.140625" style="2" customWidth="1"/>
    <col min="9" max="9" width="19.7109375" style="2" customWidth="1"/>
    <col min="10" max="10" width="19.28125" style="37" customWidth="1"/>
    <col min="11" max="16384" width="41.140625" style="0" customWidth="1"/>
  </cols>
  <sheetData>
    <row r="1" spans="1:10" s="16" customFormat="1" ht="38.25" customHeight="1">
      <c r="A1" s="543" t="s">
        <v>115</v>
      </c>
      <c r="B1" s="543"/>
      <c r="C1" s="543"/>
      <c r="D1" s="543"/>
      <c r="E1" s="543"/>
      <c r="F1" s="543"/>
      <c r="G1" s="543"/>
      <c r="H1" s="543"/>
      <c r="I1" s="543"/>
      <c r="J1" s="543"/>
    </row>
    <row r="2" spans="1:10" s="16" customFormat="1" ht="24" customHeight="1">
      <c r="A2" s="86" t="s">
        <v>22</v>
      </c>
      <c r="B2" s="45"/>
      <c r="C2" s="45"/>
      <c r="D2" s="63"/>
      <c r="E2" s="46"/>
      <c r="F2" s="26"/>
      <c r="G2" s="26"/>
      <c r="H2" s="26"/>
      <c r="I2" s="76"/>
      <c r="J2" s="77"/>
    </row>
    <row r="3" spans="1:10" s="16" customFormat="1" ht="24" customHeight="1">
      <c r="A3" s="86" t="s">
        <v>272</v>
      </c>
      <c r="B3" s="45"/>
      <c r="C3" s="45"/>
      <c r="D3" s="63"/>
      <c r="E3" s="46"/>
      <c r="F3" s="26"/>
      <c r="G3" s="26"/>
      <c r="H3" s="26"/>
      <c r="I3" s="76"/>
      <c r="J3" s="77"/>
    </row>
    <row r="4" spans="1:10" s="16" customFormat="1" ht="23.25">
      <c r="A4" s="47" t="s">
        <v>227</v>
      </c>
      <c r="B4" s="45"/>
      <c r="C4" s="45"/>
      <c r="D4" s="63"/>
      <c r="E4" s="46"/>
      <c r="F4" s="26"/>
      <c r="G4" s="26"/>
      <c r="H4" s="26"/>
      <c r="I4" s="76"/>
      <c r="J4" s="77"/>
    </row>
    <row r="5" spans="1:10" s="16" customFormat="1" ht="18" customHeight="1">
      <c r="A5" s="513" t="s">
        <v>20</v>
      </c>
      <c r="B5" s="514"/>
      <c r="C5" s="514"/>
      <c r="D5" s="515"/>
      <c r="E5" s="514"/>
      <c r="F5" s="516"/>
      <c r="G5" s="47"/>
      <c r="H5" s="47"/>
      <c r="I5" s="47"/>
      <c r="J5" s="47"/>
    </row>
    <row r="6" spans="1:10" s="16" customFormat="1" ht="9" customHeight="1">
      <c r="A6" s="47"/>
      <c r="B6" s="47"/>
      <c r="C6" s="47"/>
      <c r="D6" s="64"/>
      <c r="E6" s="47"/>
      <c r="F6" s="47"/>
      <c r="G6" s="47"/>
      <c r="H6" s="47"/>
      <c r="I6" s="47"/>
      <c r="J6" s="47"/>
    </row>
    <row r="7" spans="1:10" s="16" customFormat="1" ht="22.5" customHeight="1">
      <c r="A7" s="547" t="s">
        <v>265</v>
      </c>
      <c r="B7" s="547"/>
      <c r="C7" s="547"/>
      <c r="D7" s="547"/>
      <c r="E7" s="547"/>
      <c r="F7" s="547"/>
      <c r="G7" s="547"/>
      <c r="H7" s="547"/>
      <c r="I7" s="547"/>
      <c r="J7" s="547"/>
    </row>
    <row r="8" spans="1:10" s="35" customFormat="1" ht="13.5" thickBot="1">
      <c r="A8" s="81"/>
      <c r="B8" s="82"/>
      <c r="C8" s="83"/>
      <c r="D8" s="84"/>
      <c r="E8" s="85"/>
      <c r="F8" s="79"/>
      <c r="G8" s="78"/>
      <c r="H8" s="79"/>
      <c r="I8" s="79"/>
      <c r="J8" s="80"/>
    </row>
    <row r="9" spans="1:10" s="35" customFormat="1" ht="25.5" customHeight="1" thickTop="1">
      <c r="A9" s="126" t="s">
        <v>100</v>
      </c>
      <c r="B9" s="127"/>
      <c r="C9" s="135"/>
      <c r="D9" s="550" t="s">
        <v>187</v>
      </c>
      <c r="E9" s="551"/>
      <c r="F9" s="128" t="s">
        <v>188</v>
      </c>
      <c r="G9" s="128" t="s">
        <v>189</v>
      </c>
      <c r="H9" s="128" t="s">
        <v>190</v>
      </c>
      <c r="I9" s="128" t="s">
        <v>191</v>
      </c>
      <c r="J9" s="136" t="s">
        <v>192</v>
      </c>
    </row>
    <row r="10" spans="1:10" s="35" customFormat="1" ht="34.5" customHeight="1">
      <c r="A10" s="129"/>
      <c r="B10" s="130"/>
      <c r="C10" s="131"/>
      <c r="D10" s="552" t="s">
        <v>111</v>
      </c>
      <c r="E10" s="553"/>
      <c r="F10" s="132" t="s">
        <v>106</v>
      </c>
      <c r="G10" s="132" t="s">
        <v>107</v>
      </c>
      <c r="H10" s="132" t="s">
        <v>108</v>
      </c>
      <c r="I10" s="132" t="s">
        <v>109</v>
      </c>
      <c r="J10" s="137" t="s">
        <v>110</v>
      </c>
    </row>
    <row r="11" spans="1:10" s="35" customFormat="1" ht="15.75">
      <c r="A11" s="331"/>
      <c r="B11" s="332"/>
      <c r="C11" s="231"/>
      <c r="D11" s="333"/>
      <c r="E11" s="334"/>
      <c r="F11" s="335"/>
      <c r="G11" s="336"/>
      <c r="H11" s="335"/>
      <c r="I11" s="335"/>
      <c r="J11" s="337"/>
    </row>
    <row r="12" spans="1:10" s="35" customFormat="1" ht="15.75">
      <c r="A12" s="338" t="s">
        <v>246</v>
      </c>
      <c r="B12" s="339"/>
      <c r="C12" s="340"/>
      <c r="D12" s="333"/>
      <c r="E12" s="334"/>
      <c r="F12" s="335"/>
      <c r="G12" s="336"/>
      <c r="H12" s="335"/>
      <c r="I12" s="335"/>
      <c r="J12" s="337"/>
    </row>
    <row r="13" spans="1:10" s="35" customFormat="1" ht="15">
      <c r="A13" s="250" t="s">
        <v>81</v>
      </c>
      <c r="B13" s="341" t="s">
        <v>105</v>
      </c>
      <c r="C13" s="502"/>
      <c r="D13" s="496">
        <v>100000</v>
      </c>
      <c r="E13" s="133" t="s">
        <v>198</v>
      </c>
      <c r="F13" s="344"/>
      <c r="G13" s="344"/>
      <c r="H13" s="344"/>
      <c r="I13" s="344"/>
      <c r="J13" s="345"/>
    </row>
    <row r="14" spans="1:10" s="35" customFormat="1" ht="48.75" customHeight="1">
      <c r="A14" s="250" t="s">
        <v>122</v>
      </c>
      <c r="B14" s="548" t="s">
        <v>112</v>
      </c>
      <c r="C14" s="561"/>
      <c r="D14" s="496">
        <v>25000</v>
      </c>
      <c r="E14" s="133" t="s">
        <v>198</v>
      </c>
      <c r="F14" s="344"/>
      <c r="G14" s="344"/>
      <c r="H14" s="344"/>
      <c r="I14" s="344"/>
      <c r="J14" s="345"/>
    </row>
    <row r="15" spans="1:10" s="35" customFormat="1" ht="15">
      <c r="A15" s="250" t="s">
        <v>127</v>
      </c>
      <c r="B15" s="341" t="s">
        <v>101</v>
      </c>
      <c r="C15" s="342"/>
      <c r="D15" s="496">
        <v>12000</v>
      </c>
      <c r="E15" s="133" t="s">
        <v>199</v>
      </c>
      <c r="F15" s="344"/>
      <c r="G15" s="344"/>
      <c r="H15" s="344"/>
      <c r="I15" s="344"/>
      <c r="J15" s="345"/>
    </row>
    <row r="16" spans="1:10" s="35" customFormat="1" ht="15">
      <c r="A16" s="251" t="s">
        <v>128</v>
      </c>
      <c r="B16" s="341" t="s">
        <v>44</v>
      </c>
      <c r="C16" s="342"/>
      <c r="D16" s="496"/>
      <c r="E16" s="133"/>
      <c r="F16" s="346"/>
      <c r="G16" s="346"/>
      <c r="H16" s="346"/>
      <c r="I16" s="346"/>
      <c r="J16" s="347"/>
    </row>
    <row r="17" spans="1:10" s="35" customFormat="1" ht="15.75">
      <c r="A17" s="252" t="s">
        <v>231</v>
      </c>
      <c r="B17" s="348"/>
      <c r="C17" s="342" t="s">
        <v>171</v>
      </c>
      <c r="D17" s="496">
        <v>1000</v>
      </c>
      <c r="E17" s="133" t="s">
        <v>200</v>
      </c>
      <c r="F17" s="344"/>
      <c r="G17" s="344"/>
      <c r="H17" s="344"/>
      <c r="I17" s="344"/>
      <c r="J17" s="345"/>
    </row>
    <row r="18" spans="1:10" s="35" customFormat="1" ht="15.75">
      <c r="A18" s="252" t="s">
        <v>232</v>
      </c>
      <c r="B18" s="348"/>
      <c r="C18" s="342" t="s">
        <v>172</v>
      </c>
      <c r="D18" s="496">
        <v>2000</v>
      </c>
      <c r="E18" s="133" t="s">
        <v>200</v>
      </c>
      <c r="F18" s="344"/>
      <c r="G18" s="344"/>
      <c r="H18" s="344"/>
      <c r="I18" s="344"/>
      <c r="J18" s="345"/>
    </row>
    <row r="19" spans="1:10" s="35" customFormat="1" ht="15.75">
      <c r="A19" s="252" t="s">
        <v>233</v>
      </c>
      <c r="B19" s="348"/>
      <c r="C19" s="342" t="s">
        <v>173</v>
      </c>
      <c r="D19" s="496">
        <v>1000</v>
      </c>
      <c r="E19" s="133" t="s">
        <v>200</v>
      </c>
      <c r="F19" s="344"/>
      <c r="G19" s="344"/>
      <c r="H19" s="344"/>
      <c r="I19" s="344"/>
      <c r="J19" s="345"/>
    </row>
    <row r="20" spans="1:10" s="35" customFormat="1" ht="15.75">
      <c r="A20" s="254" t="s">
        <v>234</v>
      </c>
      <c r="B20" s="348"/>
      <c r="C20" s="342" t="s">
        <v>174</v>
      </c>
      <c r="D20" s="496">
        <f>ROUND(SUM(D26:D33),-3)</f>
        <v>3154000</v>
      </c>
      <c r="E20" s="133" t="s">
        <v>200</v>
      </c>
      <c r="F20" s="344"/>
      <c r="G20" s="344"/>
      <c r="H20" s="344"/>
      <c r="I20" s="344"/>
      <c r="J20" s="345"/>
    </row>
    <row r="21" spans="1:10" s="35" customFormat="1" ht="15">
      <c r="A21" s="250" t="s">
        <v>129</v>
      </c>
      <c r="B21" s="341" t="s">
        <v>102</v>
      </c>
      <c r="C21" s="342"/>
      <c r="D21" s="496">
        <v>300</v>
      </c>
      <c r="E21" s="133" t="s">
        <v>201</v>
      </c>
      <c r="F21" s="344"/>
      <c r="G21" s="344"/>
      <c r="H21" s="344"/>
      <c r="I21" s="344"/>
      <c r="J21" s="345"/>
    </row>
    <row r="22" spans="1:10" s="35" customFormat="1" ht="15">
      <c r="A22" s="349"/>
      <c r="B22" s="350"/>
      <c r="C22" s="351"/>
      <c r="D22" s="352"/>
      <c r="E22" s="353"/>
      <c r="F22" s="354"/>
      <c r="G22" s="354"/>
      <c r="H22" s="354"/>
      <c r="I22" s="354"/>
      <c r="J22" s="355"/>
    </row>
    <row r="23" spans="1:10" s="35" customFormat="1" ht="15">
      <c r="A23" s="356"/>
      <c r="B23" s="357"/>
      <c r="C23" s="358"/>
      <c r="D23" s="359"/>
      <c r="E23" s="360"/>
      <c r="F23" s="361"/>
      <c r="G23" s="361"/>
      <c r="H23" s="361"/>
      <c r="I23" s="361"/>
      <c r="J23" s="362"/>
    </row>
    <row r="24" spans="1:10" s="35" customFormat="1" ht="15.75">
      <c r="A24" s="321" t="s">
        <v>186</v>
      </c>
      <c r="B24" s="363"/>
      <c r="C24" s="364"/>
      <c r="D24" s="365"/>
      <c r="E24" s="366"/>
      <c r="F24" s="367"/>
      <c r="G24" s="367"/>
      <c r="H24" s="367"/>
      <c r="I24" s="367"/>
      <c r="J24" s="368"/>
    </row>
    <row r="25" spans="1:10" s="35" customFormat="1" ht="15">
      <c r="A25" s="250" t="s">
        <v>130</v>
      </c>
      <c r="B25" s="341" t="s">
        <v>103</v>
      </c>
      <c r="C25" s="342"/>
      <c r="D25" s="343"/>
      <c r="E25" s="133"/>
      <c r="F25" s="208"/>
      <c r="G25" s="208"/>
      <c r="H25" s="208"/>
      <c r="I25" s="208"/>
      <c r="J25" s="209"/>
    </row>
    <row r="26" spans="1:10" s="35" customFormat="1" ht="15">
      <c r="A26" s="250" t="s">
        <v>235</v>
      </c>
      <c r="B26" s="341"/>
      <c r="C26" s="369" t="s">
        <v>138</v>
      </c>
      <c r="D26" s="343">
        <v>1740200</v>
      </c>
      <c r="E26" s="133" t="s">
        <v>202</v>
      </c>
      <c r="F26" s="344"/>
      <c r="G26" s="344"/>
      <c r="H26" s="344"/>
      <c r="I26" s="344"/>
      <c r="J26" s="345"/>
    </row>
    <row r="27" spans="1:10" s="35" customFormat="1" ht="15">
      <c r="A27" s="250" t="s">
        <v>236</v>
      </c>
      <c r="B27" s="341"/>
      <c r="C27" s="369" t="s">
        <v>131</v>
      </c>
      <c r="D27" s="343">
        <v>1402650</v>
      </c>
      <c r="E27" s="133" t="s">
        <v>202</v>
      </c>
      <c r="F27" s="344"/>
      <c r="G27" s="344"/>
      <c r="H27" s="344"/>
      <c r="I27" s="344"/>
      <c r="J27" s="345"/>
    </row>
    <row r="28" spans="1:10" s="35" customFormat="1" ht="15">
      <c r="A28" s="250" t="s">
        <v>237</v>
      </c>
      <c r="B28" s="341" t="s">
        <v>183</v>
      </c>
      <c r="C28" s="342"/>
      <c r="D28" s="343"/>
      <c r="E28" s="133"/>
      <c r="F28" s="346"/>
      <c r="G28" s="346"/>
      <c r="H28" s="346"/>
      <c r="I28" s="346"/>
      <c r="J28" s="347"/>
    </row>
    <row r="29" spans="1:10" s="35" customFormat="1" ht="15">
      <c r="A29" s="250" t="s">
        <v>238</v>
      </c>
      <c r="B29" s="341"/>
      <c r="C29" s="369" t="s">
        <v>138</v>
      </c>
      <c r="D29" s="343">
        <v>1200</v>
      </c>
      <c r="E29" s="133" t="s">
        <v>202</v>
      </c>
      <c r="F29" s="344"/>
      <c r="G29" s="344"/>
      <c r="H29" s="344"/>
      <c r="I29" s="344"/>
      <c r="J29" s="345"/>
    </row>
    <row r="30" spans="1:10" s="35" customFormat="1" ht="15">
      <c r="A30" s="250" t="s">
        <v>239</v>
      </c>
      <c r="B30" s="341"/>
      <c r="C30" s="369" t="s">
        <v>131</v>
      </c>
      <c r="D30" s="343">
        <v>600</v>
      </c>
      <c r="E30" s="133" t="s">
        <v>202</v>
      </c>
      <c r="F30" s="344"/>
      <c r="G30" s="344"/>
      <c r="H30" s="344"/>
      <c r="I30" s="344"/>
      <c r="J30" s="345"/>
    </row>
    <row r="31" spans="1:10" s="35" customFormat="1" ht="15">
      <c r="A31" s="250" t="s">
        <v>132</v>
      </c>
      <c r="B31" s="341" t="s">
        <v>104</v>
      </c>
      <c r="C31" s="342"/>
      <c r="D31" s="343"/>
      <c r="E31" s="133"/>
      <c r="F31" s="346"/>
      <c r="G31" s="346"/>
      <c r="H31" s="346"/>
      <c r="I31" s="346"/>
      <c r="J31" s="347"/>
    </row>
    <row r="32" spans="1:10" s="35" customFormat="1" ht="15">
      <c r="A32" s="250" t="s">
        <v>175</v>
      </c>
      <c r="B32" s="341"/>
      <c r="C32" s="369" t="s">
        <v>138</v>
      </c>
      <c r="D32" s="343">
        <v>9400</v>
      </c>
      <c r="E32" s="133" t="s">
        <v>202</v>
      </c>
      <c r="F32" s="344"/>
      <c r="G32" s="344"/>
      <c r="H32" s="344"/>
      <c r="I32" s="344"/>
      <c r="J32" s="345"/>
    </row>
    <row r="33" spans="1:10" s="35" customFormat="1" ht="15">
      <c r="A33" s="250" t="s">
        <v>184</v>
      </c>
      <c r="B33" s="341"/>
      <c r="C33" s="369" t="s">
        <v>131</v>
      </c>
      <c r="D33" s="343">
        <v>200</v>
      </c>
      <c r="E33" s="133" t="s">
        <v>202</v>
      </c>
      <c r="F33" s="344"/>
      <c r="G33" s="344"/>
      <c r="H33" s="344"/>
      <c r="I33" s="344"/>
      <c r="J33" s="345"/>
    </row>
    <row r="34" spans="1:10" s="35" customFormat="1" ht="15">
      <c r="A34" s="467"/>
      <c r="B34" s="375"/>
      <c r="C34" s="468"/>
      <c r="D34" s="352"/>
      <c r="E34" s="353"/>
      <c r="F34" s="354"/>
      <c r="G34" s="354"/>
      <c r="H34" s="354"/>
      <c r="I34" s="354"/>
      <c r="J34" s="355"/>
    </row>
    <row r="35" spans="1:10" s="35" customFormat="1" ht="15">
      <c r="A35" s="356"/>
      <c r="B35" s="357"/>
      <c r="C35" s="358"/>
      <c r="D35" s="359"/>
      <c r="E35" s="360"/>
      <c r="F35" s="361"/>
      <c r="G35" s="361"/>
      <c r="H35" s="361"/>
      <c r="I35" s="361"/>
      <c r="J35" s="362"/>
    </row>
    <row r="36" spans="1:10" s="35" customFormat="1" ht="15.75">
      <c r="A36" s="370" t="s">
        <v>196</v>
      </c>
      <c r="B36" s="371"/>
      <c r="C36" s="372"/>
      <c r="D36" s="365"/>
      <c r="E36" s="393"/>
      <c r="F36" s="391"/>
      <c r="G36" s="391"/>
      <c r="H36" s="391"/>
      <c r="I36" s="391"/>
      <c r="J36" s="392"/>
    </row>
    <row r="37" spans="1:10" ht="15">
      <c r="A37" s="251" t="s">
        <v>133</v>
      </c>
      <c r="B37" s="341" t="s">
        <v>103</v>
      </c>
      <c r="C37" s="342"/>
      <c r="D37" s="343"/>
      <c r="E37" s="133"/>
      <c r="F37" s="208"/>
      <c r="G37" s="208"/>
      <c r="H37" s="208"/>
      <c r="I37" s="208"/>
      <c r="J37" s="209"/>
    </row>
    <row r="38" spans="1:10" ht="15">
      <c r="A38" s="278" t="s">
        <v>176</v>
      </c>
      <c r="B38" s="341"/>
      <c r="C38" s="369" t="s">
        <v>138</v>
      </c>
      <c r="D38" s="373">
        <v>298625600</v>
      </c>
      <c r="E38" s="133" t="s">
        <v>203</v>
      </c>
      <c r="F38" s="143"/>
      <c r="G38" s="143"/>
      <c r="H38" s="143"/>
      <c r="I38" s="143"/>
      <c r="J38" s="144"/>
    </row>
    <row r="39" spans="1:10" ht="15">
      <c r="A39" s="280" t="s">
        <v>177</v>
      </c>
      <c r="B39" s="341"/>
      <c r="C39" s="369" t="s">
        <v>131</v>
      </c>
      <c r="D39" s="373">
        <v>57572800</v>
      </c>
      <c r="E39" s="133" t="s">
        <v>203</v>
      </c>
      <c r="F39" s="143"/>
      <c r="G39" s="143"/>
      <c r="H39" s="143"/>
      <c r="I39" s="143"/>
      <c r="J39" s="144"/>
    </row>
    <row r="40" spans="1:10" ht="15">
      <c r="A40" s="251" t="s">
        <v>134</v>
      </c>
      <c r="B40" s="341" t="s">
        <v>183</v>
      </c>
      <c r="C40" s="342"/>
      <c r="D40" s="411"/>
      <c r="E40" s="133"/>
      <c r="F40" s="206"/>
      <c r="G40" s="206"/>
      <c r="H40" s="206"/>
      <c r="I40" s="206"/>
      <c r="J40" s="207"/>
    </row>
    <row r="41" spans="1:10" ht="15">
      <c r="A41" s="278" t="s">
        <v>178</v>
      </c>
      <c r="B41" s="341"/>
      <c r="C41" s="369" t="s">
        <v>138</v>
      </c>
      <c r="D41" s="373">
        <v>356400</v>
      </c>
      <c r="E41" s="133" t="s">
        <v>203</v>
      </c>
      <c r="F41" s="143"/>
      <c r="G41" s="143"/>
      <c r="H41" s="143"/>
      <c r="I41" s="143"/>
      <c r="J41" s="144"/>
    </row>
    <row r="42" spans="1:10" ht="15">
      <c r="A42" s="280" t="s">
        <v>179</v>
      </c>
      <c r="B42" s="341"/>
      <c r="C42" s="369" t="s">
        <v>131</v>
      </c>
      <c r="D42" s="373">
        <v>43200</v>
      </c>
      <c r="E42" s="133" t="s">
        <v>203</v>
      </c>
      <c r="F42" s="143"/>
      <c r="G42" s="143"/>
      <c r="H42" s="143"/>
      <c r="I42" s="143"/>
      <c r="J42" s="144"/>
    </row>
    <row r="43" spans="1:10" ht="15">
      <c r="A43" s="251" t="s">
        <v>135</v>
      </c>
      <c r="B43" s="341" t="s">
        <v>104</v>
      </c>
      <c r="C43" s="342"/>
      <c r="D43" s="411"/>
      <c r="E43" s="133"/>
      <c r="F43" s="206"/>
      <c r="G43" s="206"/>
      <c r="H43" s="206"/>
      <c r="I43" s="206"/>
      <c r="J43" s="207"/>
    </row>
    <row r="44" spans="1:10" ht="15">
      <c r="A44" s="278" t="s">
        <v>180</v>
      </c>
      <c r="B44" s="341"/>
      <c r="C44" s="369" t="s">
        <v>138</v>
      </c>
      <c r="D44" s="373">
        <v>18399400</v>
      </c>
      <c r="E44" s="133" t="s">
        <v>203</v>
      </c>
      <c r="F44" s="143"/>
      <c r="G44" s="143"/>
      <c r="H44" s="143"/>
      <c r="I44" s="143"/>
      <c r="J44" s="144"/>
    </row>
    <row r="45" spans="1:10" ht="15">
      <c r="A45" s="280" t="s">
        <v>181</v>
      </c>
      <c r="B45" s="341"/>
      <c r="C45" s="369" t="s">
        <v>131</v>
      </c>
      <c r="D45" s="373">
        <v>263000</v>
      </c>
      <c r="E45" s="133" t="s">
        <v>203</v>
      </c>
      <c r="F45" s="143"/>
      <c r="G45" s="143"/>
      <c r="H45" s="143"/>
      <c r="I45" s="143"/>
      <c r="J45" s="144"/>
    </row>
    <row r="46" spans="1:10" ht="15">
      <c r="A46" s="412"/>
      <c r="B46" s="375"/>
      <c r="C46" s="376"/>
      <c r="D46" s="394"/>
      <c r="E46" s="353"/>
      <c r="F46" s="398"/>
      <c r="G46" s="398"/>
      <c r="H46" s="398"/>
      <c r="I46" s="398"/>
      <c r="J46" s="399"/>
    </row>
    <row r="47" spans="1:10" ht="15">
      <c r="A47" s="413"/>
      <c r="B47" s="357"/>
      <c r="C47" s="378"/>
      <c r="D47" s="359"/>
      <c r="E47" s="360"/>
      <c r="F47" s="396"/>
      <c r="G47" s="396"/>
      <c r="H47" s="396"/>
      <c r="I47" s="396"/>
      <c r="J47" s="397"/>
    </row>
    <row r="48" spans="1:10" ht="15.75">
      <c r="A48" s="379" t="s">
        <v>185</v>
      </c>
      <c r="B48" s="380"/>
      <c r="C48" s="381"/>
      <c r="D48" s="365"/>
      <c r="E48" s="393"/>
      <c r="F48" s="367"/>
      <c r="G48" s="367"/>
      <c r="H48" s="367"/>
      <c r="I48" s="367"/>
      <c r="J48" s="368"/>
    </row>
    <row r="49" spans="1:10" ht="18" customHeight="1">
      <c r="A49" s="134" t="s">
        <v>26</v>
      </c>
      <c r="B49" s="416" t="s">
        <v>103</v>
      </c>
      <c r="C49" s="418"/>
      <c r="D49" s="365"/>
      <c r="E49" s="420"/>
      <c r="F49" s="367"/>
      <c r="G49" s="367"/>
      <c r="H49" s="367"/>
      <c r="I49" s="367"/>
      <c r="J49" s="368"/>
    </row>
    <row r="50" spans="1:11" ht="35.25" customHeight="1">
      <c r="A50" s="134" t="s">
        <v>182</v>
      </c>
      <c r="B50" s="545" t="s">
        <v>259</v>
      </c>
      <c r="C50" s="546"/>
      <c r="D50" s="497">
        <f>(D26+D27)*0.7</f>
        <v>2199995</v>
      </c>
      <c r="E50" s="133" t="s">
        <v>202</v>
      </c>
      <c r="F50" s="344"/>
      <c r="G50" s="344"/>
      <c r="H50" s="344"/>
      <c r="I50" s="344"/>
      <c r="J50" s="345"/>
      <c r="K50" s="34"/>
    </row>
    <row r="51" spans="1:11" ht="37.5" customHeight="1">
      <c r="A51" s="134" t="s">
        <v>240</v>
      </c>
      <c r="B51" s="545" t="s">
        <v>260</v>
      </c>
      <c r="C51" s="546"/>
      <c r="D51" s="497">
        <f>(D26+D27)*0.3</f>
        <v>942855</v>
      </c>
      <c r="E51" s="133" t="s">
        <v>202</v>
      </c>
      <c r="F51" s="482"/>
      <c r="G51" s="482"/>
      <c r="H51" s="482"/>
      <c r="I51" s="482"/>
      <c r="J51" s="483"/>
      <c r="K51" s="34"/>
    </row>
    <row r="52" spans="1:11" ht="18" customHeight="1">
      <c r="A52" s="134" t="s">
        <v>136</v>
      </c>
      <c r="B52" s="416" t="s">
        <v>24</v>
      </c>
      <c r="C52" s="417"/>
      <c r="D52" s="352">
        <f>D29+D30</f>
        <v>1800</v>
      </c>
      <c r="E52" s="133" t="s">
        <v>202</v>
      </c>
      <c r="F52" s="484"/>
      <c r="G52" s="484"/>
      <c r="H52" s="484"/>
      <c r="I52" s="484"/>
      <c r="J52" s="485"/>
      <c r="K52" s="34"/>
    </row>
    <row r="53" spans="1:11" ht="18" customHeight="1">
      <c r="A53" s="134" t="s">
        <v>137</v>
      </c>
      <c r="B53" s="416" t="s">
        <v>25</v>
      </c>
      <c r="C53" s="417"/>
      <c r="D53" s="352">
        <f>D32+D33</f>
        <v>9600</v>
      </c>
      <c r="E53" s="133" t="s">
        <v>202</v>
      </c>
      <c r="F53" s="484"/>
      <c r="G53" s="484"/>
      <c r="H53" s="484"/>
      <c r="I53" s="484"/>
      <c r="J53" s="485"/>
      <c r="K53" s="34"/>
    </row>
    <row r="54" spans="1:10" ht="15.75" customHeight="1" thickBot="1">
      <c r="A54" s="383"/>
      <c r="B54" s="384"/>
      <c r="C54" s="385"/>
      <c r="D54" s="386"/>
      <c r="E54" s="387"/>
      <c r="F54" s="486"/>
      <c r="G54" s="389"/>
      <c r="H54" s="486"/>
      <c r="I54" s="486"/>
      <c r="J54" s="487"/>
    </row>
    <row r="55" spans="1:6" ht="18.75" thickTop="1">
      <c r="A55" s="513" t="s">
        <v>20</v>
      </c>
      <c r="B55" s="514"/>
      <c r="C55" s="514"/>
      <c r="D55" s="515"/>
      <c r="E55" s="514"/>
      <c r="F55" s="516"/>
    </row>
    <row r="56" ht="12.75">
      <c r="D56" s="67"/>
    </row>
    <row r="57" ht="12.75">
      <c r="D57" s="67"/>
    </row>
    <row r="58" ht="12.75">
      <c r="D58" s="67"/>
    </row>
    <row r="59" ht="12.75">
      <c r="D59" s="68"/>
    </row>
    <row r="60" ht="12.75">
      <c r="D60" s="69"/>
    </row>
    <row r="61" ht="12.75">
      <c r="D61" s="69"/>
    </row>
    <row r="62" ht="12.75">
      <c r="D62" s="69"/>
    </row>
    <row r="63" ht="12.75">
      <c r="D63" s="69"/>
    </row>
    <row r="64" ht="12.75">
      <c r="D64" s="69"/>
    </row>
    <row r="65" ht="12.75">
      <c r="D65" s="69"/>
    </row>
    <row r="66" ht="12.75">
      <c r="D66" s="69"/>
    </row>
    <row r="67" ht="12.75">
      <c r="D67" s="69"/>
    </row>
    <row r="68" ht="12.75">
      <c r="D68" s="69"/>
    </row>
    <row r="69" ht="12.75">
      <c r="D69" s="69"/>
    </row>
    <row r="70" ht="12.75">
      <c r="D70" s="69"/>
    </row>
    <row r="71" ht="12.75">
      <c r="D71" s="69"/>
    </row>
    <row r="72" ht="12.75">
      <c r="D72" s="69"/>
    </row>
    <row r="73" ht="12.75">
      <c r="D73" s="69"/>
    </row>
    <row r="74" ht="12.75">
      <c r="D74" s="69"/>
    </row>
    <row r="75" ht="12.75">
      <c r="D75" s="69"/>
    </row>
    <row r="76" ht="12.75">
      <c r="D76" s="69"/>
    </row>
    <row r="77" ht="12.75">
      <c r="D77" s="69"/>
    </row>
    <row r="78" ht="12.75">
      <c r="D78" s="69"/>
    </row>
    <row r="79" ht="12.75">
      <c r="D79" s="69"/>
    </row>
    <row r="80" ht="12.75">
      <c r="D80" s="69"/>
    </row>
    <row r="81" ht="12.75">
      <c r="D81" s="69"/>
    </row>
    <row r="82" ht="12.75">
      <c r="D82" s="69"/>
    </row>
    <row r="83" ht="12.75">
      <c r="D83" s="69"/>
    </row>
    <row r="84" ht="12.75">
      <c r="D84" s="69"/>
    </row>
    <row r="85" ht="12.75">
      <c r="D85" s="69"/>
    </row>
    <row r="86" ht="12.75">
      <c r="D86" s="69"/>
    </row>
    <row r="87" ht="12.75">
      <c r="D87" s="69"/>
    </row>
    <row r="88" ht="12.75">
      <c r="D88" s="69"/>
    </row>
    <row r="89" ht="12.75">
      <c r="D89" s="69"/>
    </row>
    <row r="90" ht="12.75">
      <c r="D90" s="69"/>
    </row>
    <row r="91" ht="12.75">
      <c r="D91" s="69"/>
    </row>
    <row r="92" ht="12.75">
      <c r="D92" s="69"/>
    </row>
    <row r="93" ht="12.75">
      <c r="D93" s="69"/>
    </row>
    <row r="94" ht="12.75">
      <c r="D94" s="69"/>
    </row>
    <row r="95" ht="12.75">
      <c r="D95" s="69"/>
    </row>
    <row r="96" ht="12.75">
      <c r="D96" s="69"/>
    </row>
    <row r="97" ht="12.75">
      <c r="D97" s="69"/>
    </row>
    <row r="98" ht="12.75">
      <c r="D98" s="69"/>
    </row>
    <row r="99" ht="12.75">
      <c r="D99" s="69"/>
    </row>
    <row r="100" ht="12.75">
      <c r="D100" s="69"/>
    </row>
    <row r="101" ht="12.75">
      <c r="D101" s="69"/>
    </row>
    <row r="102" ht="12.75">
      <c r="D102" s="69"/>
    </row>
    <row r="103" ht="12.75">
      <c r="D103" s="69"/>
    </row>
    <row r="104" ht="12.75">
      <c r="D104" s="69"/>
    </row>
    <row r="105" ht="12.75">
      <c r="D105" s="69"/>
    </row>
    <row r="106" ht="12.75">
      <c r="D106" s="69"/>
    </row>
    <row r="107" ht="12.75">
      <c r="D107" s="69"/>
    </row>
    <row r="108" ht="12.75">
      <c r="D108" s="69"/>
    </row>
    <row r="109" ht="12.75">
      <c r="D109" s="69"/>
    </row>
    <row r="110" ht="12.75">
      <c r="D110" s="69"/>
    </row>
    <row r="111" ht="12.75">
      <c r="D111" s="69"/>
    </row>
    <row r="112" ht="12.75">
      <c r="D112" s="69"/>
    </row>
    <row r="113" ht="12.75">
      <c r="D113" s="69"/>
    </row>
    <row r="114" ht="12.75">
      <c r="D114" s="69"/>
    </row>
    <row r="115" ht="12.75">
      <c r="D115" s="69"/>
    </row>
    <row r="116" ht="12.75">
      <c r="D116" s="69"/>
    </row>
    <row r="117" ht="12.75">
      <c r="D117" s="69"/>
    </row>
    <row r="118" ht="12.75">
      <c r="D118" s="69"/>
    </row>
    <row r="119" ht="12.75">
      <c r="D119" s="69"/>
    </row>
    <row r="120" ht="12.75">
      <c r="D120" s="69"/>
    </row>
    <row r="121" ht="12.75">
      <c r="D121" s="69"/>
    </row>
    <row r="122" ht="12.75">
      <c r="D122" s="69"/>
    </row>
    <row r="123" ht="12.75">
      <c r="D123" s="69"/>
    </row>
    <row r="124" ht="12.75">
      <c r="D124" s="69"/>
    </row>
    <row r="125" ht="12.75">
      <c r="D125" s="69"/>
    </row>
    <row r="126" ht="12.75">
      <c r="D126" s="69"/>
    </row>
    <row r="127" ht="12.75">
      <c r="D127" s="69"/>
    </row>
    <row r="128" ht="12.75">
      <c r="D128" s="69"/>
    </row>
    <row r="129" ht="12.75">
      <c r="D129" s="69"/>
    </row>
    <row r="130" ht="12.75">
      <c r="D130" s="69"/>
    </row>
    <row r="131" ht="12.75">
      <c r="D131" s="69"/>
    </row>
    <row r="132" ht="12.75">
      <c r="D132" s="69"/>
    </row>
    <row r="133" ht="12.75">
      <c r="D133" s="69"/>
    </row>
    <row r="134" ht="12.75">
      <c r="D134" s="69"/>
    </row>
    <row r="135" ht="12.75">
      <c r="D135" s="69"/>
    </row>
    <row r="136" ht="12.75">
      <c r="D136" s="69"/>
    </row>
    <row r="137" ht="12.75">
      <c r="D137" s="69"/>
    </row>
    <row r="138" ht="12.75">
      <c r="D138" s="69"/>
    </row>
    <row r="139" ht="12.75">
      <c r="D139" s="69"/>
    </row>
    <row r="140" ht="12.75">
      <c r="D140" s="69"/>
    </row>
    <row r="141" ht="12.75">
      <c r="D141" s="69"/>
    </row>
    <row r="142" ht="12.75">
      <c r="D142" s="69"/>
    </row>
    <row r="143" ht="12.75">
      <c r="D143" s="69"/>
    </row>
    <row r="144" ht="12.75">
      <c r="D144" s="69"/>
    </row>
    <row r="145" ht="12.75">
      <c r="D145" s="69"/>
    </row>
    <row r="146" ht="12.75">
      <c r="D146" s="69"/>
    </row>
    <row r="147" ht="12.75">
      <c r="D147" s="69"/>
    </row>
    <row r="148" ht="12.75">
      <c r="D148" s="69"/>
    </row>
    <row r="149" ht="12.75">
      <c r="D149" s="69"/>
    </row>
    <row r="150" ht="12.75">
      <c r="D150" s="69"/>
    </row>
    <row r="151" ht="12.75">
      <c r="D151" s="69"/>
    </row>
    <row r="152" ht="12.75">
      <c r="D152" s="69"/>
    </row>
    <row r="153" ht="12.75">
      <c r="D153" s="69"/>
    </row>
    <row r="154" ht="12.75">
      <c r="D154" s="69"/>
    </row>
    <row r="155" ht="12.75">
      <c r="D155" s="69"/>
    </row>
    <row r="156" ht="12.75">
      <c r="D156" s="69"/>
    </row>
    <row r="157" ht="12.75">
      <c r="D157" s="69"/>
    </row>
    <row r="158" ht="12.75">
      <c r="D158" s="69"/>
    </row>
    <row r="159" ht="12.75">
      <c r="D159" s="69"/>
    </row>
    <row r="160" ht="12.75">
      <c r="D160" s="69"/>
    </row>
    <row r="161" ht="12.75">
      <c r="D161" s="69"/>
    </row>
    <row r="162" ht="12.75">
      <c r="D162" s="69"/>
    </row>
    <row r="163" ht="12.75">
      <c r="D163" s="69"/>
    </row>
    <row r="164" ht="12.75">
      <c r="D164" s="69"/>
    </row>
    <row r="165" ht="12.75">
      <c r="D165" s="69"/>
    </row>
    <row r="166" ht="12.75">
      <c r="D166" s="69"/>
    </row>
    <row r="167" ht="12.75">
      <c r="D167" s="69"/>
    </row>
    <row r="168" ht="12.75">
      <c r="D168" s="69"/>
    </row>
    <row r="169" ht="12.75">
      <c r="D169" s="69"/>
    </row>
    <row r="170" ht="12.75">
      <c r="D170" s="69"/>
    </row>
    <row r="171" ht="12.75">
      <c r="D171" s="69"/>
    </row>
    <row r="172" ht="12.75">
      <c r="D172" s="69"/>
    </row>
    <row r="173" ht="12.75">
      <c r="D173" s="69"/>
    </row>
    <row r="174" ht="12.75">
      <c r="D174" s="69"/>
    </row>
    <row r="175" ht="12.75">
      <c r="D175" s="69"/>
    </row>
    <row r="176" ht="12.75">
      <c r="D176" s="69"/>
    </row>
    <row r="177" ht="12.75">
      <c r="D177" s="69"/>
    </row>
    <row r="178" ht="12.75">
      <c r="D178" s="69"/>
    </row>
    <row r="179" ht="12.75">
      <c r="D179" s="69"/>
    </row>
    <row r="180" ht="12.75">
      <c r="D180" s="69"/>
    </row>
    <row r="181" ht="12.75">
      <c r="D181" s="69"/>
    </row>
    <row r="182" ht="12.75">
      <c r="D182" s="69"/>
    </row>
    <row r="183" ht="12.75">
      <c r="D183" s="69"/>
    </row>
    <row r="184" ht="12.75">
      <c r="D184" s="69"/>
    </row>
    <row r="185" ht="12.75">
      <c r="D185" s="69"/>
    </row>
    <row r="186" ht="12.75">
      <c r="D186" s="69"/>
    </row>
    <row r="187" ht="12.75">
      <c r="D187" s="69"/>
    </row>
    <row r="188" ht="12.75">
      <c r="D188" s="69"/>
    </row>
    <row r="189" ht="12.75">
      <c r="D189" s="69"/>
    </row>
    <row r="190" ht="12.75">
      <c r="D190" s="69"/>
    </row>
    <row r="191" ht="12.75">
      <c r="D191" s="69"/>
    </row>
    <row r="192" ht="12.75">
      <c r="D192" s="69"/>
    </row>
    <row r="193" ht="12.75">
      <c r="D193" s="69"/>
    </row>
    <row r="194" ht="12.75">
      <c r="D194" s="69"/>
    </row>
    <row r="195" ht="12.75">
      <c r="D195" s="69"/>
    </row>
    <row r="196" ht="12.75">
      <c r="D196" s="69"/>
    </row>
    <row r="197" ht="12.75">
      <c r="D197" s="69"/>
    </row>
    <row r="198" ht="12.75">
      <c r="D198" s="69"/>
    </row>
    <row r="199" ht="12.75">
      <c r="D199" s="69"/>
    </row>
    <row r="200" ht="12.75">
      <c r="D200" s="69"/>
    </row>
    <row r="201" ht="12.75">
      <c r="D201" s="69"/>
    </row>
    <row r="202" ht="12.75">
      <c r="D202" s="69"/>
    </row>
    <row r="203" ht="12.75">
      <c r="D203" s="69"/>
    </row>
    <row r="204" ht="12.75">
      <c r="D204" s="69"/>
    </row>
    <row r="205" ht="12.75">
      <c r="D205" s="69"/>
    </row>
    <row r="206" ht="12.75">
      <c r="D206" s="69"/>
    </row>
    <row r="207" ht="12.75">
      <c r="D207" s="69"/>
    </row>
    <row r="208" ht="12.75">
      <c r="D208" s="69"/>
    </row>
    <row r="209" ht="12.75">
      <c r="D209" s="69"/>
    </row>
    <row r="210" ht="12.75">
      <c r="D210" s="69"/>
    </row>
    <row r="211" ht="12.75">
      <c r="D211" s="69"/>
    </row>
    <row r="212" ht="12.75">
      <c r="D212" s="69"/>
    </row>
    <row r="213" ht="12.75">
      <c r="D213" s="69"/>
    </row>
    <row r="214" ht="12.75">
      <c r="D214" s="69"/>
    </row>
    <row r="215" ht="12.75">
      <c r="D215" s="69"/>
    </row>
    <row r="216" ht="12.75">
      <c r="D216" s="69"/>
    </row>
    <row r="217" ht="12.75">
      <c r="D217" s="69"/>
    </row>
    <row r="218" ht="12.75">
      <c r="D218" s="69"/>
    </row>
    <row r="219" ht="12.75">
      <c r="D219" s="69"/>
    </row>
    <row r="220" ht="12.75">
      <c r="D220" s="69"/>
    </row>
    <row r="221" ht="12.75">
      <c r="D221" s="69"/>
    </row>
    <row r="222" ht="12.75">
      <c r="D222" s="69"/>
    </row>
    <row r="223" ht="12.75">
      <c r="D223" s="69"/>
    </row>
    <row r="224" ht="12.75">
      <c r="D224" s="69"/>
    </row>
    <row r="225" ht="12.75">
      <c r="D225" s="69"/>
    </row>
    <row r="226" ht="12.75">
      <c r="D226" s="69"/>
    </row>
    <row r="227" ht="12.75">
      <c r="D227" s="69"/>
    </row>
    <row r="228" ht="12.75">
      <c r="D228" s="69"/>
    </row>
    <row r="229" ht="12.75">
      <c r="D229" s="69"/>
    </row>
    <row r="230" ht="12.75">
      <c r="D230" s="69"/>
    </row>
    <row r="231" ht="12.75">
      <c r="D231" s="69"/>
    </row>
    <row r="232" ht="12.75">
      <c r="D232" s="69"/>
    </row>
    <row r="233" ht="12.75">
      <c r="D233" s="69"/>
    </row>
    <row r="234" ht="12.75">
      <c r="D234" s="69"/>
    </row>
    <row r="235" ht="12.75">
      <c r="D235" s="69"/>
    </row>
  </sheetData>
  <sheetProtection password="C425" sheet="1" objects="1" scenarios="1"/>
  <mergeCells count="7">
    <mergeCell ref="B50:C50"/>
    <mergeCell ref="B51:C51"/>
    <mergeCell ref="B14:C14"/>
    <mergeCell ref="A1:J1"/>
    <mergeCell ref="A7:J7"/>
    <mergeCell ref="D9:E9"/>
    <mergeCell ref="D10:E10"/>
  </mergeCells>
  <printOptions horizontalCentered="1" verticalCentered="1"/>
  <pageMargins left="0.5" right="0.5" top="0.5" bottom="0.5" header="0.5" footer="0.25"/>
  <pageSetup fitToHeight="1" fitToWidth="1" horizontalDpi="600" verticalDpi="600" orientation="landscape" scale="56" r:id="rId1"/>
  <headerFooter alignWithMargins="0">
    <oddFooter>&amp;L&amp;8&amp;F &amp;A &amp;D&amp;C&amp;P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37"/>
  <sheetViews>
    <sheetView view="pageBreakPreview" zoomScale="60" zoomScaleNormal="75" workbookViewId="0" topLeftCell="A1">
      <selection activeCell="A1" sqref="A1:K1"/>
    </sheetView>
  </sheetViews>
  <sheetFormatPr defaultColWidth="9.140625" defaultRowHeight="12.75"/>
  <cols>
    <col min="1" max="1" width="6.57421875" style="195" customWidth="1"/>
    <col min="2" max="2" width="4.140625" style="196" customWidth="1"/>
    <col min="3" max="3" width="46.57421875" style="174" bestFit="1" customWidth="1"/>
    <col min="4" max="4" width="18.28125" style="203" customWidth="1"/>
    <col min="5" max="5" width="17.7109375" style="198" bestFit="1" customWidth="1"/>
    <col min="6" max="6" width="22.57421875" style="199" customWidth="1"/>
    <col min="7" max="7" width="23.421875" style="200" customWidth="1"/>
    <col min="8" max="8" width="21.8515625" style="201" customWidth="1"/>
    <col min="9" max="10" width="21.57421875" style="201" customWidth="1"/>
    <col min="11" max="11" width="21.421875" style="202" customWidth="1"/>
    <col min="12" max="16384" width="41.140625" style="174" customWidth="1"/>
  </cols>
  <sheetData>
    <row r="1" spans="1:11" s="16" customFormat="1" ht="20.25">
      <c r="A1" s="554" t="s">
        <v>115</v>
      </c>
      <c r="B1" s="554"/>
      <c r="C1" s="554"/>
      <c r="D1" s="554"/>
      <c r="E1" s="554"/>
      <c r="F1" s="554"/>
      <c r="G1" s="554"/>
      <c r="H1" s="554"/>
      <c r="I1" s="554"/>
      <c r="J1" s="554"/>
      <c r="K1" s="554"/>
    </row>
    <row r="2" spans="1:11" s="16" customFormat="1" ht="23.25">
      <c r="A2" s="145" t="s">
        <v>22</v>
      </c>
      <c r="B2" s="146"/>
      <c r="C2" s="146"/>
      <c r="D2" s="147"/>
      <c r="E2" s="148"/>
      <c r="F2" s="149"/>
      <c r="G2" s="149"/>
      <c r="H2" s="149"/>
      <c r="I2" s="76"/>
      <c r="J2" s="76"/>
      <c r="K2" s="77"/>
    </row>
    <row r="3" spans="1:11" s="16" customFormat="1" ht="23.25">
      <c r="A3" s="145" t="s">
        <v>272</v>
      </c>
      <c r="B3" s="146"/>
      <c r="C3" s="146"/>
      <c r="D3" s="147"/>
      <c r="E3" s="148"/>
      <c r="F3" s="149"/>
      <c r="G3" s="149"/>
      <c r="H3" s="149"/>
      <c r="I3" s="76"/>
      <c r="J3" s="76"/>
      <c r="K3" s="77"/>
    </row>
    <row r="4" spans="1:11" s="16" customFormat="1" ht="23.25">
      <c r="A4" s="150" t="s">
        <v>208</v>
      </c>
      <c r="B4" s="146"/>
      <c r="C4" s="146"/>
      <c r="D4" s="147"/>
      <c r="E4" s="148"/>
      <c r="F4" s="149"/>
      <c r="G4" s="149"/>
      <c r="H4" s="149"/>
      <c r="I4" s="76"/>
      <c r="J4" s="76"/>
      <c r="K4" s="77"/>
    </row>
    <row r="5" spans="1:11" s="16" customFormat="1" ht="18">
      <c r="A5" s="508" t="str">
        <f>+'K-2A3'!A5</f>
        <v>Enrollment Tier: 300,000 to 499,999 Members Among All Participating Pool Participants</v>
      </c>
      <c r="B5" s="510"/>
      <c r="C5" s="510"/>
      <c r="D5" s="518"/>
      <c r="E5" s="510"/>
      <c r="F5" s="512"/>
      <c r="G5" s="150"/>
      <c r="H5" s="150"/>
      <c r="I5" s="150"/>
      <c r="J5" s="150"/>
      <c r="K5" s="150"/>
    </row>
    <row r="6" spans="1:11" s="16" customFormat="1" ht="18">
      <c r="A6" s="150"/>
      <c r="B6" s="150"/>
      <c r="C6" s="150"/>
      <c r="D6" s="151"/>
      <c r="E6" s="150"/>
      <c r="F6" s="150"/>
      <c r="G6" s="150"/>
      <c r="H6" s="150"/>
      <c r="I6" s="150"/>
      <c r="J6" s="150"/>
      <c r="K6" s="150"/>
    </row>
    <row r="7" spans="1:11" s="16" customFormat="1" ht="26.25" customHeight="1">
      <c r="A7" s="556" t="s">
        <v>10</v>
      </c>
      <c r="B7" s="556"/>
      <c r="C7" s="556"/>
      <c r="D7" s="556"/>
      <c r="E7" s="556"/>
      <c r="F7" s="556"/>
      <c r="G7" s="556"/>
      <c r="H7" s="556"/>
      <c r="I7" s="556"/>
      <c r="J7" s="556"/>
      <c r="K7" s="556"/>
    </row>
    <row r="8" spans="1:11" s="160" customFormat="1" ht="21" customHeight="1" thickBot="1">
      <c r="A8" s="152"/>
      <c r="B8" s="153"/>
      <c r="C8" s="154"/>
      <c r="D8" s="155"/>
      <c r="E8" s="156"/>
      <c r="F8" s="157"/>
      <c r="G8" s="158"/>
      <c r="H8" s="157"/>
      <c r="I8" s="157"/>
      <c r="J8" s="157"/>
      <c r="K8" s="159"/>
    </row>
    <row r="9" spans="1:11" s="160" customFormat="1" ht="16.5" thickTop="1">
      <c r="A9" s="161" t="s">
        <v>100</v>
      </c>
      <c r="B9" s="162"/>
      <c r="C9" s="163"/>
      <c r="D9" s="557" t="s">
        <v>187</v>
      </c>
      <c r="E9" s="558"/>
      <c r="F9" s="164" t="s">
        <v>188</v>
      </c>
      <c r="G9" s="164" t="s">
        <v>189</v>
      </c>
      <c r="H9" s="164" t="s">
        <v>190</v>
      </c>
      <c r="I9" s="164" t="s">
        <v>191</v>
      </c>
      <c r="J9" s="164" t="s">
        <v>192</v>
      </c>
      <c r="K9" s="165" t="s">
        <v>193</v>
      </c>
    </row>
    <row r="10" spans="1:11" s="160" customFormat="1" ht="15.75">
      <c r="A10" s="166"/>
      <c r="B10" s="167"/>
      <c r="C10" s="168"/>
      <c r="D10" s="559" t="s">
        <v>111</v>
      </c>
      <c r="E10" s="560"/>
      <c r="F10" s="169" t="s">
        <v>106</v>
      </c>
      <c r="G10" s="169" t="s">
        <v>107</v>
      </c>
      <c r="H10" s="169" t="s">
        <v>108</v>
      </c>
      <c r="I10" s="169" t="s">
        <v>109</v>
      </c>
      <c r="J10" s="169" t="s">
        <v>110</v>
      </c>
      <c r="K10" s="170" t="s">
        <v>194</v>
      </c>
    </row>
    <row r="11" spans="1:11" s="160" customFormat="1" ht="15.75">
      <c r="A11" s="234"/>
      <c r="B11" s="235"/>
      <c r="C11" s="236"/>
      <c r="D11" s="237"/>
      <c r="E11" s="238"/>
      <c r="F11" s="239"/>
      <c r="G11" s="240"/>
      <c r="H11" s="239"/>
      <c r="I11" s="239"/>
      <c r="J11" s="239"/>
      <c r="K11" s="241"/>
    </row>
    <row r="12" spans="1:11" s="160" customFormat="1" ht="15.75">
      <c r="A12" s="338" t="s">
        <v>246</v>
      </c>
      <c r="B12" s="242"/>
      <c r="C12" s="243"/>
      <c r="D12" s="237"/>
      <c r="E12" s="238"/>
      <c r="F12" s="239"/>
      <c r="G12" s="240"/>
      <c r="H12" s="239"/>
      <c r="I12" s="239"/>
      <c r="J12" s="239"/>
      <c r="K12" s="241"/>
    </row>
    <row r="13" spans="1:11" s="160" customFormat="1" ht="15">
      <c r="A13" s="244" t="s">
        <v>81</v>
      </c>
      <c r="B13" s="245" t="s">
        <v>105</v>
      </c>
      <c r="C13" s="434"/>
      <c r="D13" s="499">
        <f>+'K-2A3'!D13</f>
        <v>100000</v>
      </c>
      <c r="E13" s="175" t="s">
        <v>198</v>
      </c>
      <c r="F13" s="248">
        <f>(+$D13*'K-2A3'!F13)*12</f>
        <v>0</v>
      </c>
      <c r="G13" s="248">
        <f>(+$D13*'K-2A3'!G13)*12</f>
        <v>0</v>
      </c>
      <c r="H13" s="248">
        <f>(+$D13*'K-2A3'!H13)*12</f>
        <v>0</v>
      </c>
      <c r="I13" s="248">
        <f>(+$D13*'K-2A3'!I13)*12</f>
        <v>0</v>
      </c>
      <c r="J13" s="248">
        <f>(+$D13*'K-2A3'!J13)*12</f>
        <v>0</v>
      </c>
      <c r="K13" s="249">
        <f>SUM(F13:J13)</f>
        <v>0</v>
      </c>
    </row>
    <row r="14" spans="1:11" s="160" customFormat="1" ht="48.75" customHeight="1">
      <c r="A14" s="244" t="s">
        <v>122</v>
      </c>
      <c r="B14" s="562" t="s">
        <v>112</v>
      </c>
      <c r="C14" s="563"/>
      <c r="D14" s="247">
        <f>+'K-2A3'!D14</f>
        <v>25000</v>
      </c>
      <c r="E14" s="175" t="s">
        <v>198</v>
      </c>
      <c r="F14" s="248">
        <f>(+$D14*'K-2A3'!F14)*12</f>
        <v>0</v>
      </c>
      <c r="G14" s="248">
        <f>(+$D14*'K-2A3'!G14)*12</f>
        <v>0</v>
      </c>
      <c r="H14" s="248">
        <f>(+$D14*'K-2A3'!H14)*12</f>
        <v>0</v>
      </c>
      <c r="I14" s="248">
        <f>(+$D14*'K-2A3'!I14)*12</f>
        <v>0</v>
      </c>
      <c r="J14" s="248">
        <f>(+$D14*'K-2A3'!J14)*12</f>
        <v>0</v>
      </c>
      <c r="K14" s="249">
        <f aca="true" t="shared" si="0" ref="K14:K21">SUM(F14:J14)</f>
        <v>0</v>
      </c>
    </row>
    <row r="15" spans="1:11" s="160" customFormat="1" ht="15">
      <c r="A15" s="250" t="s">
        <v>127</v>
      </c>
      <c r="B15" s="245" t="s">
        <v>101</v>
      </c>
      <c r="C15" s="246"/>
      <c r="D15" s="247">
        <f>+'K-2A3'!D15</f>
        <v>12000</v>
      </c>
      <c r="E15" s="175" t="s">
        <v>199</v>
      </c>
      <c r="F15" s="248">
        <f>+$D15*'K-2A3'!F15</f>
        <v>0</v>
      </c>
      <c r="G15" s="248">
        <f>+$D15*'K-2A3'!G15</f>
        <v>0</v>
      </c>
      <c r="H15" s="248">
        <f>+$D15*'K-2A3'!H15</f>
        <v>0</v>
      </c>
      <c r="I15" s="248">
        <f>+$D15*'K-2A3'!I15</f>
        <v>0</v>
      </c>
      <c r="J15" s="248">
        <f>+$D15*'K-2A3'!J15</f>
        <v>0</v>
      </c>
      <c r="K15" s="249">
        <f t="shared" si="0"/>
        <v>0</v>
      </c>
    </row>
    <row r="16" spans="1:11" s="160" customFormat="1" ht="15">
      <c r="A16" s="251" t="s">
        <v>128</v>
      </c>
      <c r="B16" s="245" t="s">
        <v>44</v>
      </c>
      <c r="C16" s="246"/>
      <c r="D16" s="247"/>
      <c r="E16" s="175"/>
      <c r="F16" s="248"/>
      <c r="G16" s="248"/>
      <c r="H16" s="248"/>
      <c r="I16" s="248"/>
      <c r="J16" s="248"/>
      <c r="K16" s="249"/>
    </row>
    <row r="17" spans="1:11" s="160" customFormat="1" ht="15.75">
      <c r="A17" s="252" t="s">
        <v>231</v>
      </c>
      <c r="B17" s="253"/>
      <c r="C17" s="246" t="s">
        <v>171</v>
      </c>
      <c r="D17" s="247">
        <f>+'K-2A3'!D17</f>
        <v>1000</v>
      </c>
      <c r="E17" s="175" t="s">
        <v>200</v>
      </c>
      <c r="F17" s="248">
        <f>+$D17*'K-2A3'!F17</f>
        <v>0</v>
      </c>
      <c r="G17" s="248">
        <f>+$D17*'K-2A3'!G17</f>
        <v>0</v>
      </c>
      <c r="H17" s="248">
        <f>+$D17*'K-2A3'!H17</f>
        <v>0</v>
      </c>
      <c r="I17" s="248">
        <f>+$D17*'K-2A3'!I17</f>
        <v>0</v>
      </c>
      <c r="J17" s="248">
        <f>+$D17*'K-2A3'!J17</f>
        <v>0</v>
      </c>
      <c r="K17" s="249">
        <f t="shared" si="0"/>
        <v>0</v>
      </c>
    </row>
    <row r="18" spans="1:11" s="160" customFormat="1" ht="15.75">
      <c r="A18" s="252" t="s">
        <v>232</v>
      </c>
      <c r="B18" s="253"/>
      <c r="C18" s="246" t="s">
        <v>172</v>
      </c>
      <c r="D18" s="247">
        <f>+'K-2A3'!D18</f>
        <v>2000</v>
      </c>
      <c r="E18" s="175" t="s">
        <v>200</v>
      </c>
      <c r="F18" s="248">
        <f>+$D18*'K-2A3'!F18</f>
        <v>0</v>
      </c>
      <c r="G18" s="248">
        <f>+$D18*'K-2A3'!G18</f>
        <v>0</v>
      </c>
      <c r="H18" s="248">
        <f>+$D18*'K-2A3'!H18</f>
        <v>0</v>
      </c>
      <c r="I18" s="248">
        <f>+$D18*'K-2A3'!I18</f>
        <v>0</v>
      </c>
      <c r="J18" s="248">
        <f>+$D18*'K-2A3'!J18</f>
        <v>0</v>
      </c>
      <c r="K18" s="249">
        <f t="shared" si="0"/>
        <v>0</v>
      </c>
    </row>
    <row r="19" spans="1:11" s="160" customFormat="1" ht="15.75">
      <c r="A19" s="252" t="s">
        <v>233</v>
      </c>
      <c r="B19" s="253"/>
      <c r="C19" s="246" t="s">
        <v>173</v>
      </c>
      <c r="D19" s="247">
        <f>+'K-2A3'!D19</f>
        <v>1000</v>
      </c>
      <c r="E19" s="175" t="s">
        <v>200</v>
      </c>
      <c r="F19" s="248">
        <f>+$D19*'K-2A3'!F19</f>
        <v>0</v>
      </c>
      <c r="G19" s="248">
        <f>+$D19*'K-2A3'!G19</f>
        <v>0</v>
      </c>
      <c r="H19" s="248">
        <f>+$D19*'K-2A3'!H19</f>
        <v>0</v>
      </c>
      <c r="I19" s="248">
        <f>+$D19*'K-2A3'!I19</f>
        <v>0</v>
      </c>
      <c r="J19" s="248">
        <f>+$D19*'K-2A3'!J19</f>
        <v>0</v>
      </c>
      <c r="K19" s="249">
        <f t="shared" si="0"/>
        <v>0</v>
      </c>
    </row>
    <row r="20" spans="1:11" s="160" customFormat="1" ht="15.75">
      <c r="A20" s="254" t="s">
        <v>234</v>
      </c>
      <c r="B20" s="253"/>
      <c r="C20" s="246" t="s">
        <v>174</v>
      </c>
      <c r="D20" s="247">
        <f>+'K-2A3'!D20</f>
        <v>3154000</v>
      </c>
      <c r="E20" s="175" t="s">
        <v>200</v>
      </c>
      <c r="F20" s="248">
        <f>+$D20*'K-2A3'!F20</f>
        <v>0</v>
      </c>
      <c r="G20" s="248">
        <f>+$D20*'K-2A3'!G20</f>
        <v>0</v>
      </c>
      <c r="H20" s="248">
        <f>+$D20*'K-2A3'!H20</f>
        <v>0</v>
      </c>
      <c r="I20" s="248">
        <f>+$D20*'K-2A3'!I20</f>
        <v>0</v>
      </c>
      <c r="J20" s="248">
        <f>+$D20*'K-2A3'!J20</f>
        <v>0</v>
      </c>
      <c r="K20" s="249">
        <f t="shared" si="0"/>
        <v>0</v>
      </c>
    </row>
    <row r="21" spans="1:11" s="160" customFormat="1" ht="15">
      <c r="A21" s="250" t="s">
        <v>129</v>
      </c>
      <c r="B21" s="245" t="s">
        <v>102</v>
      </c>
      <c r="C21" s="246"/>
      <c r="D21" s="247">
        <f>+'K-2A3'!D21</f>
        <v>300</v>
      </c>
      <c r="E21" s="175" t="s">
        <v>201</v>
      </c>
      <c r="F21" s="248">
        <f>+$D21*'K-2A3'!F21</f>
        <v>0</v>
      </c>
      <c r="G21" s="248">
        <f>+$D21*'K-2A3'!G21</f>
        <v>0</v>
      </c>
      <c r="H21" s="248">
        <f>+$D21*'K-2A3'!H21</f>
        <v>0</v>
      </c>
      <c r="I21" s="248">
        <f>+$D21*'K-2A3'!I21</f>
        <v>0</v>
      </c>
      <c r="J21" s="248">
        <f>+$D21*'K-2A3'!J21</f>
        <v>0</v>
      </c>
      <c r="K21" s="249">
        <f t="shared" si="0"/>
        <v>0</v>
      </c>
    </row>
    <row r="22" spans="1:11" s="160" customFormat="1" ht="15">
      <c r="A22" s="414"/>
      <c r="B22" s="283"/>
      <c r="C22" s="415"/>
      <c r="D22" s="256"/>
      <c r="E22" s="257"/>
      <c r="F22" s="258"/>
      <c r="G22" s="258"/>
      <c r="H22" s="258"/>
      <c r="I22" s="258"/>
      <c r="J22" s="258"/>
      <c r="K22" s="259"/>
    </row>
    <row r="23" spans="1:11" s="160" customFormat="1" ht="15">
      <c r="A23" s="260"/>
      <c r="B23" s="261"/>
      <c r="C23" s="262"/>
      <c r="D23" s="263"/>
      <c r="E23" s="264"/>
      <c r="F23" s="265"/>
      <c r="G23" s="265"/>
      <c r="H23" s="265"/>
      <c r="I23" s="265"/>
      <c r="J23" s="265"/>
      <c r="K23" s="266"/>
    </row>
    <row r="24" spans="1:11" s="160" customFormat="1" ht="15.75">
      <c r="A24" s="267" t="s">
        <v>186</v>
      </c>
      <c r="B24" s="268"/>
      <c r="C24" s="269"/>
      <c r="D24" s="270"/>
      <c r="E24" s="271"/>
      <c r="F24" s="272"/>
      <c r="G24" s="272"/>
      <c r="H24" s="272"/>
      <c r="I24" s="272"/>
      <c r="J24" s="272"/>
      <c r="K24" s="273"/>
    </row>
    <row r="25" spans="1:11" s="160" customFormat="1" ht="15">
      <c r="A25" s="250" t="s">
        <v>130</v>
      </c>
      <c r="B25" s="245" t="s">
        <v>103</v>
      </c>
      <c r="C25" s="246"/>
      <c r="D25" s="247"/>
      <c r="E25" s="175"/>
      <c r="F25" s="248"/>
      <c r="G25" s="248"/>
      <c r="H25" s="248"/>
      <c r="I25" s="248"/>
      <c r="J25" s="248"/>
      <c r="K25" s="249"/>
    </row>
    <row r="26" spans="1:11" s="160" customFormat="1" ht="15">
      <c r="A26" s="250" t="s">
        <v>235</v>
      </c>
      <c r="B26" s="245"/>
      <c r="C26" s="274" t="s">
        <v>138</v>
      </c>
      <c r="D26" s="247">
        <f>+'K-2A3'!D26</f>
        <v>1740200</v>
      </c>
      <c r="E26" s="175" t="s">
        <v>202</v>
      </c>
      <c r="F26" s="248">
        <f>+$D26*'K-2A3'!F26</f>
        <v>0</v>
      </c>
      <c r="G26" s="248">
        <f>+$D26*'K-2A3'!G26</f>
        <v>0</v>
      </c>
      <c r="H26" s="248">
        <f>+$D26*'K-2A3'!H26</f>
        <v>0</v>
      </c>
      <c r="I26" s="248">
        <f>+$D26*'K-2A3'!I26</f>
        <v>0</v>
      </c>
      <c r="J26" s="248">
        <f>+$D26*'K-2A3'!J26</f>
        <v>0</v>
      </c>
      <c r="K26" s="249">
        <f>SUM(F26:J26)</f>
        <v>0</v>
      </c>
    </row>
    <row r="27" spans="1:11" s="160" customFormat="1" ht="15">
      <c r="A27" s="250" t="s">
        <v>236</v>
      </c>
      <c r="B27" s="245"/>
      <c r="C27" s="274" t="s">
        <v>131</v>
      </c>
      <c r="D27" s="247">
        <f>+'K-2A3'!D27</f>
        <v>1402650</v>
      </c>
      <c r="E27" s="175" t="s">
        <v>202</v>
      </c>
      <c r="F27" s="248">
        <f>+$D27*'K-2A3'!F27</f>
        <v>0</v>
      </c>
      <c r="G27" s="248">
        <f>+$D27*'K-2A3'!G27</f>
        <v>0</v>
      </c>
      <c r="H27" s="248">
        <f>+$D27*'K-2A3'!H27</f>
        <v>0</v>
      </c>
      <c r="I27" s="248">
        <f>+$D27*'K-2A3'!I27</f>
        <v>0</v>
      </c>
      <c r="J27" s="248">
        <f>+$D27*'K-2A3'!J27</f>
        <v>0</v>
      </c>
      <c r="K27" s="249">
        <f>SUM(F27:J27)</f>
        <v>0</v>
      </c>
    </row>
    <row r="28" spans="1:11" s="160" customFormat="1" ht="15">
      <c r="A28" s="250" t="s">
        <v>237</v>
      </c>
      <c r="B28" s="245" t="s">
        <v>183</v>
      </c>
      <c r="C28" s="246"/>
      <c r="D28" s="247"/>
      <c r="E28" s="175"/>
      <c r="F28" s="248"/>
      <c r="G28" s="248"/>
      <c r="H28" s="248"/>
      <c r="I28" s="248"/>
      <c r="J28" s="248"/>
      <c r="K28" s="249"/>
    </row>
    <row r="29" spans="1:11" s="160" customFormat="1" ht="15">
      <c r="A29" s="250" t="s">
        <v>238</v>
      </c>
      <c r="B29" s="245"/>
      <c r="C29" s="274" t="s">
        <v>138</v>
      </c>
      <c r="D29" s="247">
        <f>+'K-2A3'!D29</f>
        <v>1200</v>
      </c>
      <c r="E29" s="175" t="s">
        <v>202</v>
      </c>
      <c r="F29" s="248">
        <f>+$D29*'K-2A3'!F29</f>
        <v>0</v>
      </c>
      <c r="G29" s="248">
        <f>+$D29*'K-2A3'!G29</f>
        <v>0</v>
      </c>
      <c r="H29" s="248">
        <f>+$D29*'K-2A3'!H29</f>
        <v>0</v>
      </c>
      <c r="I29" s="248">
        <f>+$D29*'K-2A3'!I29</f>
        <v>0</v>
      </c>
      <c r="J29" s="248">
        <f>+$D29*'K-2A3'!J29</f>
        <v>0</v>
      </c>
      <c r="K29" s="249">
        <f>SUM(F29:J29)</f>
        <v>0</v>
      </c>
    </row>
    <row r="30" spans="1:11" s="160" customFormat="1" ht="15">
      <c r="A30" s="250" t="s">
        <v>239</v>
      </c>
      <c r="B30" s="245"/>
      <c r="C30" s="274" t="s">
        <v>131</v>
      </c>
      <c r="D30" s="247">
        <f>+'K-2A3'!D30</f>
        <v>600</v>
      </c>
      <c r="E30" s="175" t="s">
        <v>202</v>
      </c>
      <c r="F30" s="248">
        <f>+$D30*'K-2A3'!F30</f>
        <v>0</v>
      </c>
      <c r="G30" s="248">
        <f>+$D30*'K-2A3'!G30</f>
        <v>0</v>
      </c>
      <c r="H30" s="248">
        <f>+$D30*'K-2A3'!H30</f>
        <v>0</v>
      </c>
      <c r="I30" s="248">
        <f>+$D30*'K-2A3'!I30</f>
        <v>0</v>
      </c>
      <c r="J30" s="248">
        <f>+$D30*'K-2A3'!J30</f>
        <v>0</v>
      </c>
      <c r="K30" s="249">
        <f>SUM(F30:J30)</f>
        <v>0</v>
      </c>
    </row>
    <row r="31" spans="1:11" s="160" customFormat="1" ht="15">
      <c r="A31" s="250" t="s">
        <v>132</v>
      </c>
      <c r="B31" s="245" t="s">
        <v>104</v>
      </c>
      <c r="C31" s="246"/>
      <c r="D31" s="247"/>
      <c r="E31" s="175"/>
      <c r="F31" s="248"/>
      <c r="G31" s="248"/>
      <c r="H31" s="248"/>
      <c r="I31" s="248"/>
      <c r="J31" s="248"/>
      <c r="K31" s="249"/>
    </row>
    <row r="32" spans="1:11" s="160" customFormat="1" ht="15">
      <c r="A32" s="250" t="s">
        <v>175</v>
      </c>
      <c r="B32" s="245"/>
      <c r="C32" s="274" t="s">
        <v>138</v>
      </c>
      <c r="D32" s="247">
        <f>+'K-2A3'!D32</f>
        <v>9400</v>
      </c>
      <c r="E32" s="175" t="s">
        <v>202</v>
      </c>
      <c r="F32" s="248">
        <f>+$D32*'K-2A3'!F32</f>
        <v>0</v>
      </c>
      <c r="G32" s="248">
        <f>+$D32*'K-2A3'!G32</f>
        <v>0</v>
      </c>
      <c r="H32" s="248">
        <f>+$D32*'K-2A3'!H32</f>
        <v>0</v>
      </c>
      <c r="I32" s="248">
        <f>+$D32*'K-2A3'!I32</f>
        <v>0</v>
      </c>
      <c r="J32" s="248">
        <f>+$D32*'K-2A3'!J32</f>
        <v>0</v>
      </c>
      <c r="K32" s="249">
        <f>SUM(F32:J32)</f>
        <v>0</v>
      </c>
    </row>
    <row r="33" spans="1:11" s="160" customFormat="1" ht="15">
      <c r="A33" s="250" t="s">
        <v>184</v>
      </c>
      <c r="B33" s="245"/>
      <c r="C33" s="274" t="s">
        <v>131</v>
      </c>
      <c r="D33" s="247">
        <f>+'K-2A3'!D33</f>
        <v>200</v>
      </c>
      <c r="E33" s="175" t="s">
        <v>202</v>
      </c>
      <c r="F33" s="248">
        <f>+$D33*'K-2A3'!F33</f>
        <v>0</v>
      </c>
      <c r="G33" s="248">
        <f>+$D33*'K-2A3'!G33</f>
        <v>0</v>
      </c>
      <c r="H33" s="248">
        <f>+$D33*'K-2A3'!H33</f>
        <v>0</v>
      </c>
      <c r="I33" s="248">
        <f>+$D33*'K-2A3'!I33</f>
        <v>0</v>
      </c>
      <c r="J33" s="248">
        <f>+$D33*'K-2A3'!J33</f>
        <v>0</v>
      </c>
      <c r="K33" s="249">
        <f>SUM(F33:J33)</f>
        <v>0</v>
      </c>
    </row>
    <row r="34" spans="1:11" s="160" customFormat="1" ht="15">
      <c r="A34" s="403"/>
      <c r="B34" s="404"/>
      <c r="C34" s="405"/>
      <c r="D34" s="256"/>
      <c r="E34" s="257"/>
      <c r="F34" s="258"/>
      <c r="G34" s="258"/>
      <c r="H34" s="258"/>
      <c r="I34" s="258"/>
      <c r="J34" s="258"/>
      <c r="K34" s="259"/>
    </row>
    <row r="35" spans="1:11" s="160" customFormat="1" ht="15">
      <c r="A35" s="260"/>
      <c r="B35" s="261"/>
      <c r="C35" s="262"/>
      <c r="D35" s="263"/>
      <c r="E35" s="264"/>
      <c r="F35" s="265"/>
      <c r="G35" s="265"/>
      <c r="H35" s="265"/>
      <c r="I35" s="265"/>
      <c r="J35" s="265"/>
      <c r="K35" s="266"/>
    </row>
    <row r="36" spans="1:11" s="160" customFormat="1" ht="15.75">
      <c r="A36" s="275" t="str">
        <f>+'K-2A3'!A36</f>
        <v>INGREDIENT COSTS (Percent off AWP)</v>
      </c>
      <c r="B36" s="276"/>
      <c r="C36" s="276"/>
      <c r="D36" s="270"/>
      <c r="E36" s="171"/>
      <c r="F36" s="172"/>
      <c r="G36" s="172"/>
      <c r="H36" s="172"/>
      <c r="I36" s="172"/>
      <c r="J36" s="172"/>
      <c r="K36" s="173"/>
    </row>
    <row r="37" spans="1:11" ht="15">
      <c r="A37" s="251" t="s">
        <v>133</v>
      </c>
      <c r="B37" s="245" t="s">
        <v>103</v>
      </c>
      <c r="C37" s="246"/>
      <c r="D37" s="277"/>
      <c r="E37" s="175"/>
      <c r="F37" s="204"/>
      <c r="G37" s="204"/>
      <c r="H37" s="204"/>
      <c r="I37" s="204"/>
      <c r="J37" s="204"/>
      <c r="K37" s="176"/>
    </row>
    <row r="38" spans="1:11" ht="15">
      <c r="A38" s="278" t="s">
        <v>176</v>
      </c>
      <c r="B38" s="245"/>
      <c r="C38" s="274" t="s">
        <v>138</v>
      </c>
      <c r="D38" s="279">
        <f>+'K-2A3'!D38</f>
        <v>298625600</v>
      </c>
      <c r="E38" s="175" t="s">
        <v>203</v>
      </c>
      <c r="F38" s="248">
        <f>IF('K-2A3'!F38=0,0,($D38*(1-'K-2A3'!F38)))</f>
        <v>0</v>
      </c>
      <c r="G38" s="248">
        <f>IF('K-2A3'!G38=0,0,($D38*(1-'K-2A3'!G38)))</f>
        <v>0</v>
      </c>
      <c r="H38" s="248">
        <f>IF('K-2A3'!H38=0,0,($D38*(1-'K-2A3'!H38)))</f>
        <v>0</v>
      </c>
      <c r="I38" s="248">
        <f>IF('K-2A3'!I38=0,0,($D38*(1-'K-2A3'!I38)))</f>
        <v>0</v>
      </c>
      <c r="J38" s="248">
        <f>IF('K-2A3'!J38=0,0,($D38*(1-'K-2A3'!J38)))</f>
        <v>0</v>
      </c>
      <c r="K38" s="249">
        <f>SUM(F38:J38)</f>
        <v>0</v>
      </c>
    </row>
    <row r="39" spans="1:11" ht="15">
      <c r="A39" s="280" t="s">
        <v>177</v>
      </c>
      <c r="B39" s="245"/>
      <c r="C39" s="274" t="s">
        <v>131</v>
      </c>
      <c r="D39" s="279">
        <f>+'K-2A3'!D39</f>
        <v>57572800</v>
      </c>
      <c r="E39" s="175" t="s">
        <v>203</v>
      </c>
      <c r="F39" s="248">
        <f>IF('K-2A3'!F39=0,0,($D39*(1-'K-2A3'!F39)))</f>
        <v>0</v>
      </c>
      <c r="G39" s="248">
        <f>IF('K-2A3'!G39=0,0,($D39*(1-'K-2A3'!G39)))</f>
        <v>0</v>
      </c>
      <c r="H39" s="248">
        <f>IF('K-2A3'!H39=0,0,($D39*(1-'K-2A3'!H39)))</f>
        <v>0</v>
      </c>
      <c r="I39" s="248">
        <f>IF('K-2A3'!I39=0,0,($D39*(1-'K-2A3'!I39)))</f>
        <v>0</v>
      </c>
      <c r="J39" s="248">
        <f>IF('K-2A3'!J39=0,0,($D39*(1-'K-2A3'!J39)))</f>
        <v>0</v>
      </c>
      <c r="K39" s="249">
        <f>SUM(F39:J39)</f>
        <v>0</v>
      </c>
    </row>
    <row r="40" spans="1:11" ht="15">
      <c r="A40" s="251" t="s">
        <v>134</v>
      </c>
      <c r="B40" s="245" t="s">
        <v>183</v>
      </c>
      <c r="C40" s="246"/>
      <c r="D40" s="281"/>
      <c r="E40" s="175"/>
      <c r="F40" s="248"/>
      <c r="G40" s="248"/>
      <c r="H40" s="248"/>
      <c r="I40" s="248"/>
      <c r="J40" s="248"/>
      <c r="K40" s="176"/>
    </row>
    <row r="41" spans="1:11" ht="15">
      <c r="A41" s="278" t="s">
        <v>178</v>
      </c>
      <c r="B41" s="245"/>
      <c r="C41" s="274" t="s">
        <v>138</v>
      </c>
      <c r="D41" s="279">
        <f>+'K-2A3'!D41</f>
        <v>356400</v>
      </c>
      <c r="E41" s="175" t="s">
        <v>203</v>
      </c>
      <c r="F41" s="248">
        <f>IF('K-2A3'!F41=0,0,($D41*(1-'K-2A3'!F41)))</f>
        <v>0</v>
      </c>
      <c r="G41" s="248">
        <f>IF('K-2A3'!G41=0,0,($D41*(1-'K-2A3'!G41)))</f>
        <v>0</v>
      </c>
      <c r="H41" s="248">
        <f>IF('K-2A3'!H41=0,0,($D41*(1-'K-2A3'!H41)))</f>
        <v>0</v>
      </c>
      <c r="I41" s="248">
        <f>IF('K-2A3'!I41=0,0,($D41*(1-'K-2A3'!I41)))</f>
        <v>0</v>
      </c>
      <c r="J41" s="248">
        <f>IF('K-2A3'!J41=0,0,($D41*(1-'K-2A3'!J41)))</f>
        <v>0</v>
      </c>
      <c r="K41" s="249">
        <f>SUM(F41:J41)</f>
        <v>0</v>
      </c>
    </row>
    <row r="42" spans="1:11" ht="15">
      <c r="A42" s="280" t="s">
        <v>179</v>
      </c>
      <c r="B42" s="245"/>
      <c r="C42" s="274" t="s">
        <v>131</v>
      </c>
      <c r="D42" s="279">
        <f>+'K-2A3'!D42</f>
        <v>43200</v>
      </c>
      <c r="E42" s="175" t="s">
        <v>203</v>
      </c>
      <c r="F42" s="248">
        <f>IF('K-2A3'!F42=0,0,($D42*(1-'K-2A3'!F42)))</f>
        <v>0</v>
      </c>
      <c r="G42" s="248">
        <f>IF('K-2A3'!G42=0,0,($D42*(1-'K-2A3'!G42)))</f>
        <v>0</v>
      </c>
      <c r="H42" s="248">
        <f>IF('K-2A3'!H42=0,0,($D42*(1-'K-2A3'!H42)))</f>
        <v>0</v>
      </c>
      <c r="I42" s="248">
        <f>IF('K-2A3'!I42=0,0,($D42*(1-'K-2A3'!I42)))</f>
        <v>0</v>
      </c>
      <c r="J42" s="248">
        <f>IF('K-2A3'!J42=0,0,($D42*(1-'K-2A3'!J42)))</f>
        <v>0</v>
      </c>
      <c r="K42" s="249">
        <f>SUM(F42:J42)</f>
        <v>0</v>
      </c>
    </row>
    <row r="43" spans="1:11" ht="15">
      <c r="A43" s="251" t="s">
        <v>135</v>
      </c>
      <c r="B43" s="245" t="s">
        <v>104</v>
      </c>
      <c r="C43" s="246"/>
      <c r="D43" s="281"/>
      <c r="E43" s="175"/>
      <c r="F43" s="248"/>
      <c r="G43" s="248"/>
      <c r="H43" s="248"/>
      <c r="I43" s="248"/>
      <c r="J43" s="248"/>
      <c r="K43" s="176"/>
    </row>
    <row r="44" spans="1:11" ht="15">
      <c r="A44" s="278" t="s">
        <v>180</v>
      </c>
      <c r="B44" s="245"/>
      <c r="C44" s="274" t="s">
        <v>138</v>
      </c>
      <c r="D44" s="279">
        <f>+'K-2A3'!D44</f>
        <v>18399400</v>
      </c>
      <c r="E44" s="175" t="s">
        <v>203</v>
      </c>
      <c r="F44" s="248">
        <f>IF('K-2A3'!F44=0,0,($D44*(1-'K-2A3'!F44)))</f>
        <v>0</v>
      </c>
      <c r="G44" s="248">
        <f>IF('K-2A3'!G44=0,0,($D44*(1-'K-2A3'!G44)))</f>
        <v>0</v>
      </c>
      <c r="H44" s="248">
        <f>IF('K-2A3'!H44=0,0,($D44*(1-'K-2A3'!H44)))</f>
        <v>0</v>
      </c>
      <c r="I44" s="248">
        <f>IF('K-2A3'!I44=0,0,($D44*(1-'K-2A3'!I44)))</f>
        <v>0</v>
      </c>
      <c r="J44" s="248">
        <f>IF('K-2A3'!J44=0,0,($D44*(1-'K-2A3'!J44)))</f>
        <v>0</v>
      </c>
      <c r="K44" s="249">
        <f>SUM(F44:J44)</f>
        <v>0</v>
      </c>
    </row>
    <row r="45" spans="1:11" ht="15">
      <c r="A45" s="280" t="s">
        <v>181</v>
      </c>
      <c r="B45" s="245"/>
      <c r="C45" s="274" t="s">
        <v>131</v>
      </c>
      <c r="D45" s="279">
        <f>+'K-2A3'!D45</f>
        <v>263000</v>
      </c>
      <c r="E45" s="175" t="s">
        <v>203</v>
      </c>
      <c r="F45" s="248">
        <f>IF('K-2A3'!F45=0,0,($D45*(1-'K-2A3'!F45)))</f>
        <v>0</v>
      </c>
      <c r="G45" s="248">
        <f>IF('K-2A3'!G45=0,0,($D45*(1-'K-2A3'!G45)))</f>
        <v>0</v>
      </c>
      <c r="H45" s="248">
        <f>IF('K-2A3'!H45=0,0,($D45*(1-'K-2A3'!H45)))</f>
        <v>0</v>
      </c>
      <c r="I45" s="248">
        <f>IF('K-2A3'!I45=0,0,($D45*(1-'K-2A3'!I45)))</f>
        <v>0</v>
      </c>
      <c r="J45" s="248">
        <f>IF('K-2A3'!J45=0,0,($D45*(1-'K-2A3'!J45)))</f>
        <v>0</v>
      </c>
      <c r="K45" s="249">
        <f>SUM(F45:J45)</f>
        <v>0</v>
      </c>
    </row>
    <row r="46" spans="1:11" ht="15">
      <c r="A46" s="282"/>
      <c r="B46" s="283"/>
      <c r="C46" s="284"/>
      <c r="D46" s="256"/>
      <c r="E46" s="257"/>
      <c r="F46" s="177"/>
      <c r="G46" s="178"/>
      <c r="H46" s="179"/>
      <c r="I46" s="179"/>
      <c r="J46" s="179"/>
      <c r="K46" s="180"/>
    </row>
    <row r="47" spans="1:11" ht="15">
      <c r="A47" s="285"/>
      <c r="B47" s="261"/>
      <c r="C47" s="286"/>
      <c r="D47" s="263"/>
      <c r="E47" s="264"/>
      <c r="F47" s="181"/>
      <c r="G47" s="182"/>
      <c r="H47" s="183"/>
      <c r="I47" s="183"/>
      <c r="J47" s="183"/>
      <c r="K47" s="184"/>
    </row>
    <row r="48" spans="1:11" ht="15.75">
      <c r="A48" s="287" t="s">
        <v>185</v>
      </c>
      <c r="B48" s="288"/>
      <c r="C48" s="289"/>
      <c r="D48" s="270"/>
      <c r="E48" s="171"/>
      <c r="F48" s="185"/>
      <c r="G48" s="186"/>
      <c r="H48" s="187"/>
      <c r="I48" s="187"/>
      <c r="J48" s="187"/>
      <c r="K48" s="188"/>
    </row>
    <row r="49" spans="1:11" ht="15">
      <c r="A49" s="251">
        <v>12</v>
      </c>
      <c r="B49" s="416" t="s">
        <v>103</v>
      </c>
      <c r="C49" s="418"/>
      <c r="D49" s="270"/>
      <c r="E49" s="171"/>
      <c r="F49" s="185"/>
      <c r="G49" s="186"/>
      <c r="H49" s="187"/>
      <c r="I49" s="187"/>
      <c r="J49" s="187"/>
      <c r="K49" s="188"/>
    </row>
    <row r="50" spans="1:11" ht="32.25" customHeight="1">
      <c r="A50" s="251" t="s">
        <v>182</v>
      </c>
      <c r="B50" s="545" t="s">
        <v>259</v>
      </c>
      <c r="C50" s="546"/>
      <c r="D50" s="247">
        <f>+'K-2A3'!D50</f>
        <v>2199995</v>
      </c>
      <c r="E50" s="175" t="s">
        <v>202</v>
      </c>
      <c r="F50" s="290">
        <f>-$D50*'K-2A3'!F50</f>
        <v>0</v>
      </c>
      <c r="G50" s="290">
        <f>-$D50*'K-2A3'!G50</f>
        <v>0</v>
      </c>
      <c r="H50" s="290">
        <f>-$D50*'K-2A3'!H50</f>
        <v>0</v>
      </c>
      <c r="I50" s="290">
        <f>-$D50*'K-2A3'!I50</f>
        <v>0</v>
      </c>
      <c r="J50" s="290">
        <f>-$D50*'K-2A3'!J50</f>
        <v>0</v>
      </c>
      <c r="K50" s="291">
        <f>SUM(F50:J50)</f>
        <v>0</v>
      </c>
    </row>
    <row r="51" spans="1:12" ht="34.5" customHeight="1">
      <c r="A51" s="251" t="s">
        <v>240</v>
      </c>
      <c r="B51" s="545" t="s">
        <v>260</v>
      </c>
      <c r="C51" s="546"/>
      <c r="D51" s="247">
        <f>+'K-2A3'!D51</f>
        <v>942855</v>
      </c>
      <c r="E51" s="175" t="s">
        <v>202</v>
      </c>
      <c r="F51" s="290">
        <f>-$D51*'K-2A3'!F51</f>
        <v>0</v>
      </c>
      <c r="G51" s="290">
        <f>-$D51*'K-2A3'!G51</f>
        <v>0</v>
      </c>
      <c r="H51" s="290">
        <f>-$D51*'K-2A3'!H51</f>
        <v>0</v>
      </c>
      <c r="I51" s="290">
        <f>-$D51*'K-2A3'!I51</f>
        <v>0</v>
      </c>
      <c r="J51" s="290">
        <f>-$D51*'K-2A3'!J51</f>
        <v>0</v>
      </c>
      <c r="K51" s="291">
        <f>SUM(F51:J51)</f>
        <v>0</v>
      </c>
      <c r="L51" s="189"/>
    </row>
    <row r="52" spans="1:12" ht="15.75">
      <c r="A52" s="251" t="s">
        <v>136</v>
      </c>
      <c r="B52" s="382" t="s">
        <v>24</v>
      </c>
      <c r="C52" s="99"/>
      <c r="D52" s="247">
        <f>+'K-2A3'!D52</f>
        <v>1800</v>
      </c>
      <c r="E52" s="175" t="s">
        <v>202</v>
      </c>
      <c r="F52" s="290">
        <f>-$D52*'K-2A3'!F52</f>
        <v>0</v>
      </c>
      <c r="G52" s="290">
        <f>-$D52*'K-2A3'!G52</f>
        <v>0</v>
      </c>
      <c r="H52" s="290">
        <f>-$D52*'K-2A3'!H52</f>
        <v>0</v>
      </c>
      <c r="I52" s="290">
        <f>-$D52*'K-2A3'!I52</f>
        <v>0</v>
      </c>
      <c r="J52" s="290">
        <f>-$D52*'K-2A3'!J52</f>
        <v>0</v>
      </c>
      <c r="K52" s="291">
        <f>SUM(F52:J52)</f>
        <v>0</v>
      </c>
      <c r="L52" s="189"/>
    </row>
    <row r="53" spans="1:12" ht="15.75">
      <c r="A53" s="251" t="s">
        <v>137</v>
      </c>
      <c r="B53" s="382" t="s">
        <v>25</v>
      </c>
      <c r="C53" s="99"/>
      <c r="D53" s="247">
        <f>+'K-2A3'!D53</f>
        <v>9600</v>
      </c>
      <c r="E53" s="175" t="s">
        <v>202</v>
      </c>
      <c r="F53" s="290">
        <f>-$D53*'K-2A3'!F53</f>
        <v>0</v>
      </c>
      <c r="G53" s="290">
        <f>-$D53*'K-2A3'!G53</f>
        <v>0</v>
      </c>
      <c r="H53" s="290">
        <f>-$D53*'K-2A3'!H53</f>
        <v>0</v>
      </c>
      <c r="I53" s="290">
        <f>-$D53*'K-2A3'!I53</f>
        <v>0</v>
      </c>
      <c r="J53" s="290">
        <f>-$D53*'K-2A3'!J53</f>
        <v>0</v>
      </c>
      <c r="K53" s="291">
        <f>SUM(F53:J53)</f>
        <v>0</v>
      </c>
      <c r="L53" s="189"/>
    </row>
    <row r="54" spans="1:12" ht="15.75">
      <c r="A54" s="190"/>
      <c r="B54" s="292"/>
      <c r="C54" s="292"/>
      <c r="D54" s="293"/>
      <c r="E54" s="294"/>
      <c r="F54" s="488"/>
      <c r="G54" s="488"/>
      <c r="H54" s="488"/>
      <c r="I54" s="488"/>
      <c r="J54" s="488"/>
      <c r="K54" s="489"/>
      <c r="L54" s="189"/>
    </row>
    <row r="55" spans="1:12" ht="15.75">
      <c r="A55" s="191"/>
      <c r="B55" s="232"/>
      <c r="C55" s="232"/>
      <c r="D55" s="233"/>
      <c r="E55" s="192"/>
      <c r="F55" s="490"/>
      <c r="G55" s="490"/>
      <c r="H55" s="490"/>
      <c r="I55" s="490"/>
      <c r="J55" s="490"/>
      <c r="K55" s="491"/>
      <c r="L55" s="189"/>
    </row>
    <row r="56" spans="1:12" ht="15.75">
      <c r="A56" s="193" t="s">
        <v>195</v>
      </c>
      <c r="B56" s="295"/>
      <c r="C56" s="295"/>
      <c r="D56" s="296"/>
      <c r="E56" s="194"/>
      <c r="F56" s="494"/>
      <c r="G56" s="494"/>
      <c r="H56" s="494"/>
      <c r="I56" s="494"/>
      <c r="J56" s="494"/>
      <c r="K56" s="495"/>
      <c r="L56" s="189"/>
    </row>
    <row r="57" spans="1:12" ht="15.75">
      <c r="A57" s="190" t="s">
        <v>169</v>
      </c>
      <c r="B57" s="292" t="s">
        <v>261</v>
      </c>
      <c r="C57" s="445"/>
      <c r="D57" s="297"/>
      <c r="E57" s="298"/>
      <c r="F57" s="248">
        <f aca="true" t="shared" si="1" ref="F57:K57">SUM(F13:F21)</f>
        <v>0</v>
      </c>
      <c r="G57" s="248">
        <f t="shared" si="1"/>
        <v>0</v>
      </c>
      <c r="H57" s="248">
        <f t="shared" si="1"/>
        <v>0</v>
      </c>
      <c r="I57" s="248">
        <f t="shared" si="1"/>
        <v>0</v>
      </c>
      <c r="J57" s="248">
        <f t="shared" si="1"/>
        <v>0</v>
      </c>
      <c r="K57" s="249">
        <f t="shared" si="1"/>
        <v>0</v>
      </c>
      <c r="L57" s="189"/>
    </row>
    <row r="58" spans="1:12" ht="15.75">
      <c r="A58" s="190" t="s">
        <v>205</v>
      </c>
      <c r="B58" s="292" t="s">
        <v>27</v>
      </c>
      <c r="C58" s="445"/>
      <c r="D58" s="297"/>
      <c r="E58" s="298"/>
      <c r="F58" s="248">
        <f aca="true" t="shared" si="2" ref="F58:K58">SUM(F26:F33)</f>
        <v>0</v>
      </c>
      <c r="G58" s="248">
        <f t="shared" si="2"/>
        <v>0</v>
      </c>
      <c r="H58" s="248">
        <f t="shared" si="2"/>
        <v>0</v>
      </c>
      <c r="I58" s="248">
        <f t="shared" si="2"/>
        <v>0</v>
      </c>
      <c r="J58" s="248">
        <f t="shared" si="2"/>
        <v>0</v>
      </c>
      <c r="K58" s="249">
        <f t="shared" si="2"/>
        <v>0</v>
      </c>
      <c r="L58" s="189"/>
    </row>
    <row r="59" spans="1:12" ht="15.75">
      <c r="A59" s="190" t="s">
        <v>206</v>
      </c>
      <c r="B59" s="292" t="s">
        <v>28</v>
      </c>
      <c r="C59" s="445"/>
      <c r="D59" s="297"/>
      <c r="E59" s="298"/>
      <c r="F59" s="248">
        <f aca="true" t="shared" si="3" ref="F59:K59">SUM(F38:F45)</f>
        <v>0</v>
      </c>
      <c r="G59" s="248">
        <f t="shared" si="3"/>
        <v>0</v>
      </c>
      <c r="H59" s="248">
        <f t="shared" si="3"/>
        <v>0</v>
      </c>
      <c r="I59" s="248">
        <f t="shared" si="3"/>
        <v>0</v>
      </c>
      <c r="J59" s="248">
        <f t="shared" si="3"/>
        <v>0</v>
      </c>
      <c r="K59" s="249">
        <f t="shared" si="3"/>
        <v>0</v>
      </c>
      <c r="L59" s="189"/>
    </row>
    <row r="60" spans="1:12" ht="15.75">
      <c r="A60" s="190" t="s">
        <v>243</v>
      </c>
      <c r="B60" s="292" t="s">
        <v>29</v>
      </c>
      <c r="C60" s="445"/>
      <c r="D60" s="297"/>
      <c r="E60" s="299"/>
      <c r="F60" s="290">
        <f>SUM(F50:F51)</f>
        <v>0</v>
      </c>
      <c r="G60" s="290">
        <f>SUM(G50:G51)</f>
        <v>0</v>
      </c>
      <c r="H60" s="290">
        <f>SUM(H50:H51)</f>
        <v>0</v>
      </c>
      <c r="I60" s="290">
        <f>SUM(I50:I51)</f>
        <v>0</v>
      </c>
      <c r="J60" s="290">
        <f>SUM(J50:J51)</f>
        <v>0</v>
      </c>
      <c r="K60" s="291">
        <f>SUM(K50:K53)</f>
        <v>0</v>
      </c>
      <c r="L60" s="189"/>
    </row>
    <row r="61" spans="1:12" ht="15.75">
      <c r="A61" s="205" t="s">
        <v>244</v>
      </c>
      <c r="B61" s="300" t="s">
        <v>30</v>
      </c>
      <c r="C61" s="446"/>
      <c r="D61" s="301"/>
      <c r="E61" s="302"/>
      <c r="F61" s="303">
        <f aca="true" t="shared" si="4" ref="F61:K61">SUM(F57:F60)</f>
        <v>0</v>
      </c>
      <c r="G61" s="303">
        <f t="shared" si="4"/>
        <v>0</v>
      </c>
      <c r="H61" s="303">
        <f t="shared" si="4"/>
        <v>0</v>
      </c>
      <c r="I61" s="303">
        <f t="shared" si="4"/>
        <v>0</v>
      </c>
      <c r="J61" s="303">
        <f t="shared" si="4"/>
        <v>0</v>
      </c>
      <c r="K61" s="304">
        <f t="shared" si="4"/>
        <v>0</v>
      </c>
      <c r="L61" s="189"/>
    </row>
    <row r="62" spans="1:11" ht="13.5" thickBot="1">
      <c r="A62" s="306"/>
      <c r="B62" s="307"/>
      <c r="C62" s="308"/>
      <c r="D62" s="309"/>
      <c r="E62" s="310"/>
      <c r="F62" s="311"/>
      <c r="G62" s="312"/>
      <c r="H62" s="313"/>
      <c r="I62" s="313"/>
      <c r="J62" s="313"/>
      <c r="K62" s="314"/>
    </row>
    <row r="63" ht="13.5" thickTop="1">
      <c r="D63" s="197"/>
    </row>
    <row r="64" ht="12.75">
      <c r="D64" s="197"/>
    </row>
    <row r="65" ht="12.75">
      <c r="D65" s="197"/>
    </row>
    <row r="66" ht="12.75">
      <c r="D66" s="197"/>
    </row>
    <row r="67" ht="12.75">
      <c r="D67" s="197"/>
    </row>
    <row r="68" ht="12.75">
      <c r="D68" s="197"/>
    </row>
    <row r="69" ht="12.75">
      <c r="D69" s="197"/>
    </row>
    <row r="70" ht="12.75">
      <c r="D70" s="197"/>
    </row>
    <row r="71" ht="12.75">
      <c r="D71" s="197"/>
    </row>
    <row r="72" ht="12.75">
      <c r="D72" s="197"/>
    </row>
    <row r="73" ht="12.75">
      <c r="D73" s="197"/>
    </row>
    <row r="74" ht="12.75">
      <c r="D74" s="197"/>
    </row>
    <row r="75" ht="12.75">
      <c r="D75" s="197"/>
    </row>
    <row r="76" ht="12.75">
      <c r="D76" s="197"/>
    </row>
    <row r="77" ht="12.75">
      <c r="D77" s="197"/>
    </row>
    <row r="78" ht="12.75">
      <c r="D78" s="197"/>
    </row>
    <row r="79" ht="12.75">
      <c r="D79" s="197"/>
    </row>
    <row r="80" ht="12.75">
      <c r="D80" s="197"/>
    </row>
    <row r="81" ht="12.75">
      <c r="D81" s="197"/>
    </row>
    <row r="82" ht="12.75">
      <c r="D82" s="197"/>
    </row>
    <row r="83" ht="12.75">
      <c r="D83" s="197"/>
    </row>
    <row r="84" ht="12.75">
      <c r="D84" s="197"/>
    </row>
    <row r="85" ht="12.75">
      <c r="D85" s="197"/>
    </row>
    <row r="86" ht="12.75">
      <c r="D86" s="197"/>
    </row>
    <row r="87" ht="12.75">
      <c r="D87" s="197"/>
    </row>
    <row r="88" ht="12.75">
      <c r="D88" s="197"/>
    </row>
    <row r="89" ht="12.75">
      <c r="D89" s="197"/>
    </row>
    <row r="90" ht="12.75">
      <c r="D90" s="197"/>
    </row>
    <row r="91" ht="12.75">
      <c r="D91" s="197"/>
    </row>
    <row r="92" ht="12.75">
      <c r="D92" s="197"/>
    </row>
    <row r="93" ht="12.75">
      <c r="D93" s="197"/>
    </row>
    <row r="94" ht="12.75">
      <c r="D94" s="197"/>
    </row>
    <row r="95" ht="12.75">
      <c r="D95" s="197"/>
    </row>
    <row r="96" ht="12.75">
      <c r="D96" s="197"/>
    </row>
    <row r="97" ht="12.75">
      <c r="D97" s="197"/>
    </row>
    <row r="98" ht="12.75">
      <c r="D98" s="197"/>
    </row>
    <row r="99" ht="12.75">
      <c r="D99" s="197"/>
    </row>
    <row r="100" ht="12.75">
      <c r="D100" s="197"/>
    </row>
    <row r="101" ht="12.75">
      <c r="D101" s="197"/>
    </row>
    <row r="102" ht="12.75">
      <c r="D102" s="197"/>
    </row>
    <row r="103" ht="12.75">
      <c r="D103" s="197"/>
    </row>
    <row r="104" ht="12.75">
      <c r="D104" s="197"/>
    </row>
    <row r="105" ht="12.75">
      <c r="D105" s="197"/>
    </row>
    <row r="106" ht="12.75">
      <c r="D106" s="197"/>
    </row>
    <row r="107" ht="12.75">
      <c r="D107" s="197"/>
    </row>
    <row r="108" ht="12.75">
      <c r="D108" s="197"/>
    </row>
    <row r="109" ht="12.75">
      <c r="D109" s="197"/>
    </row>
    <row r="110" ht="12.75">
      <c r="D110" s="197"/>
    </row>
    <row r="111" ht="12.75">
      <c r="D111" s="197"/>
    </row>
    <row r="112" ht="12.75">
      <c r="D112" s="197"/>
    </row>
    <row r="113" ht="12.75">
      <c r="D113" s="197"/>
    </row>
    <row r="114" ht="12.75">
      <c r="D114" s="197"/>
    </row>
    <row r="115" ht="12.75">
      <c r="D115" s="197"/>
    </row>
    <row r="116" ht="12.75">
      <c r="D116" s="197"/>
    </row>
    <row r="117" ht="12.75">
      <c r="D117" s="197"/>
    </row>
    <row r="118" ht="12.75">
      <c r="D118" s="197"/>
    </row>
    <row r="119" ht="12.75">
      <c r="D119" s="197"/>
    </row>
    <row r="120" ht="12.75">
      <c r="D120" s="197"/>
    </row>
    <row r="121" ht="12.75">
      <c r="D121" s="197"/>
    </row>
    <row r="122" ht="12.75">
      <c r="D122" s="197"/>
    </row>
    <row r="123" ht="12.75">
      <c r="D123" s="197"/>
    </row>
    <row r="124" ht="12.75">
      <c r="D124" s="197"/>
    </row>
    <row r="125" ht="12.75">
      <c r="D125" s="197"/>
    </row>
    <row r="126" ht="12.75">
      <c r="D126" s="197"/>
    </row>
    <row r="127" ht="12.75">
      <c r="D127" s="197"/>
    </row>
    <row r="128" ht="12.75">
      <c r="D128" s="197"/>
    </row>
    <row r="129" ht="12.75">
      <c r="D129" s="197"/>
    </row>
    <row r="130" ht="12.75">
      <c r="D130" s="197"/>
    </row>
    <row r="131" ht="12.75">
      <c r="D131" s="197"/>
    </row>
    <row r="132" ht="12.75">
      <c r="D132" s="197"/>
    </row>
    <row r="133" ht="12.75">
      <c r="D133" s="197"/>
    </row>
    <row r="134" ht="12.75">
      <c r="D134" s="197"/>
    </row>
    <row r="135" ht="12.75">
      <c r="D135" s="197"/>
    </row>
    <row r="136" ht="12.75">
      <c r="D136" s="197"/>
    </row>
    <row r="137" ht="12.75">
      <c r="D137" s="197"/>
    </row>
    <row r="138" ht="12.75">
      <c r="D138" s="197"/>
    </row>
    <row r="139" ht="12.75">
      <c r="D139" s="197"/>
    </row>
    <row r="140" ht="12.75">
      <c r="D140" s="197"/>
    </row>
    <row r="141" ht="12.75">
      <c r="D141" s="197"/>
    </row>
    <row r="142" ht="12.75">
      <c r="D142" s="197"/>
    </row>
    <row r="143" ht="12.75">
      <c r="D143" s="197"/>
    </row>
    <row r="144" ht="12.75">
      <c r="D144" s="197"/>
    </row>
    <row r="145" ht="12.75">
      <c r="D145" s="197"/>
    </row>
    <row r="146" ht="12.75">
      <c r="D146" s="197"/>
    </row>
    <row r="147" ht="12.75">
      <c r="D147" s="197"/>
    </row>
    <row r="148" ht="12.75">
      <c r="D148" s="197"/>
    </row>
    <row r="149" ht="12.75">
      <c r="D149" s="197"/>
    </row>
    <row r="150" ht="12.75">
      <c r="D150" s="197"/>
    </row>
    <row r="151" ht="12.75">
      <c r="D151" s="197"/>
    </row>
    <row r="152" ht="12.75">
      <c r="D152" s="197"/>
    </row>
    <row r="153" ht="12.75">
      <c r="D153" s="197"/>
    </row>
    <row r="154" ht="12.75">
      <c r="D154" s="197"/>
    </row>
    <row r="155" ht="12.75">
      <c r="D155" s="197"/>
    </row>
    <row r="156" ht="12.75">
      <c r="D156" s="197"/>
    </row>
    <row r="157" ht="12.75">
      <c r="D157" s="197"/>
    </row>
    <row r="158" ht="12.75">
      <c r="D158" s="197"/>
    </row>
    <row r="159" ht="12.75">
      <c r="D159" s="197"/>
    </row>
    <row r="160" ht="12.75">
      <c r="D160" s="197"/>
    </row>
    <row r="161" ht="12.75">
      <c r="D161" s="197"/>
    </row>
    <row r="162" ht="12.75">
      <c r="D162" s="197"/>
    </row>
    <row r="163" ht="12.75">
      <c r="D163" s="197"/>
    </row>
    <row r="164" ht="12.75">
      <c r="D164" s="197"/>
    </row>
    <row r="165" ht="12.75">
      <c r="D165" s="197"/>
    </row>
    <row r="166" ht="12.75">
      <c r="D166" s="197"/>
    </row>
    <row r="167" ht="12.75">
      <c r="D167" s="197"/>
    </row>
    <row r="168" ht="12.75">
      <c r="D168" s="197"/>
    </row>
    <row r="169" ht="12.75">
      <c r="D169" s="197"/>
    </row>
    <row r="170" ht="12.75">
      <c r="D170" s="197"/>
    </row>
    <row r="171" ht="12.75">
      <c r="D171" s="197"/>
    </row>
    <row r="172" ht="12.75">
      <c r="D172" s="197"/>
    </row>
    <row r="173" ht="12.75">
      <c r="D173" s="197"/>
    </row>
    <row r="174" ht="12.75">
      <c r="D174" s="197"/>
    </row>
    <row r="175" ht="12.75">
      <c r="D175" s="197"/>
    </row>
    <row r="176" ht="12.75">
      <c r="D176" s="197"/>
    </row>
    <row r="177" ht="12.75">
      <c r="D177" s="197"/>
    </row>
    <row r="178" ht="12.75">
      <c r="D178" s="197"/>
    </row>
    <row r="179" ht="12.75">
      <c r="D179" s="197"/>
    </row>
    <row r="180" ht="12.75">
      <c r="D180" s="197"/>
    </row>
    <row r="181" ht="12.75">
      <c r="D181" s="197"/>
    </row>
    <row r="182" ht="12.75">
      <c r="D182" s="197"/>
    </row>
    <row r="183" ht="12.75">
      <c r="D183" s="197"/>
    </row>
    <row r="184" ht="12.75">
      <c r="D184" s="197"/>
    </row>
    <row r="185" ht="12.75">
      <c r="D185" s="197"/>
    </row>
    <row r="186" ht="12.75">
      <c r="D186" s="197"/>
    </row>
    <row r="187" ht="12.75">
      <c r="D187" s="197"/>
    </row>
    <row r="188" ht="12.75">
      <c r="D188" s="197"/>
    </row>
    <row r="189" ht="12.75">
      <c r="D189" s="197"/>
    </row>
    <row r="190" ht="12.75">
      <c r="D190" s="197"/>
    </row>
    <row r="191" ht="12.75">
      <c r="D191" s="197"/>
    </row>
    <row r="192" ht="12.75">
      <c r="D192" s="197"/>
    </row>
    <row r="193" ht="12.75">
      <c r="D193" s="197"/>
    </row>
    <row r="194" ht="12.75">
      <c r="D194" s="197"/>
    </row>
    <row r="195" ht="12.75">
      <c r="D195" s="197"/>
    </row>
    <row r="196" ht="12.75">
      <c r="D196" s="197"/>
    </row>
    <row r="197" ht="12.75">
      <c r="D197" s="197"/>
    </row>
    <row r="198" ht="12.75">
      <c r="D198" s="197"/>
    </row>
    <row r="199" ht="12.75">
      <c r="D199" s="197"/>
    </row>
    <row r="200" ht="12.75">
      <c r="D200" s="197"/>
    </row>
    <row r="201" ht="12.75">
      <c r="D201" s="197"/>
    </row>
    <row r="202" ht="12.75">
      <c r="D202" s="197"/>
    </row>
    <row r="203" ht="12.75">
      <c r="D203" s="197"/>
    </row>
    <row r="204" ht="12.75">
      <c r="D204" s="197"/>
    </row>
    <row r="205" ht="12.75">
      <c r="D205" s="197"/>
    </row>
    <row r="206" ht="12.75">
      <c r="D206" s="197"/>
    </row>
    <row r="207" ht="12.75">
      <c r="D207" s="197"/>
    </row>
    <row r="208" ht="12.75">
      <c r="D208" s="197"/>
    </row>
    <row r="209" ht="12.75">
      <c r="D209" s="197"/>
    </row>
    <row r="210" ht="12.75">
      <c r="D210" s="197"/>
    </row>
    <row r="211" ht="12.75">
      <c r="D211" s="197"/>
    </row>
    <row r="212" ht="12.75">
      <c r="D212" s="197"/>
    </row>
    <row r="213" ht="12.75">
      <c r="D213" s="197"/>
    </row>
    <row r="214" ht="12.75">
      <c r="D214" s="197"/>
    </row>
    <row r="215" ht="12.75">
      <c r="D215" s="197"/>
    </row>
    <row r="216" ht="12.75">
      <c r="D216" s="197"/>
    </row>
    <row r="217" ht="12.75">
      <c r="D217" s="197"/>
    </row>
    <row r="218" ht="12.75">
      <c r="D218" s="197"/>
    </row>
    <row r="219" ht="12.75">
      <c r="D219" s="197"/>
    </row>
    <row r="220" ht="12.75">
      <c r="D220" s="197"/>
    </row>
    <row r="221" ht="12.75">
      <c r="D221" s="197"/>
    </row>
    <row r="222" ht="12.75">
      <c r="D222" s="197"/>
    </row>
    <row r="223" ht="12.75">
      <c r="D223" s="197"/>
    </row>
    <row r="224" ht="12.75">
      <c r="D224" s="197"/>
    </row>
    <row r="225" ht="12.75">
      <c r="D225" s="197"/>
    </row>
    <row r="226" ht="12.75">
      <c r="D226" s="197"/>
    </row>
    <row r="227" ht="12.75">
      <c r="D227" s="197"/>
    </row>
    <row r="228" ht="12.75">
      <c r="D228" s="197"/>
    </row>
    <row r="229" ht="12.75">
      <c r="D229" s="197"/>
    </row>
    <row r="230" ht="12.75">
      <c r="D230" s="197"/>
    </row>
    <row r="231" ht="12.75">
      <c r="D231" s="197"/>
    </row>
    <row r="232" ht="12.75">
      <c r="D232" s="197"/>
    </row>
    <row r="233" ht="12.75">
      <c r="D233" s="197"/>
    </row>
    <row r="234" ht="12.75">
      <c r="D234" s="197"/>
    </row>
    <row r="235" ht="12.75">
      <c r="D235" s="197"/>
    </row>
    <row r="236" ht="12.75">
      <c r="D236" s="197"/>
    </row>
    <row r="237" ht="12.75">
      <c r="D237" s="197"/>
    </row>
  </sheetData>
  <sheetProtection password="C425" sheet="1" objects="1" scenarios="1"/>
  <mergeCells count="7">
    <mergeCell ref="B50:C50"/>
    <mergeCell ref="B51:C51"/>
    <mergeCell ref="B14:C14"/>
    <mergeCell ref="A1:K1"/>
    <mergeCell ref="A7:K7"/>
    <mergeCell ref="D9:E9"/>
    <mergeCell ref="D10:E10"/>
  </mergeCells>
  <printOptions horizontalCentered="1" verticalCentered="1"/>
  <pageMargins left="0.5" right="0.5" top="0.5" bottom="0.5" header="0.5" footer="0.25"/>
  <pageSetup fitToHeight="1" fitToWidth="1" horizontalDpi="600" verticalDpi="600" orientation="landscape" scale="52" r:id="rId1"/>
  <headerFooter alignWithMargins="0">
    <oddFooter>&amp;L&amp;8&amp;F &amp;A &amp;D&amp;C&amp;P</oddFooter>
  </headerFooter>
</worksheet>
</file>

<file path=xl/worksheets/sheet8.xml><?xml version="1.0" encoding="utf-8"?>
<worksheet xmlns="http://schemas.openxmlformats.org/spreadsheetml/2006/main" xmlns:r="http://schemas.openxmlformats.org/officeDocument/2006/relationships">
  <dimension ref="A1:K235"/>
  <sheetViews>
    <sheetView view="pageBreakPreview" zoomScale="60" zoomScaleNormal="75" workbookViewId="0" topLeftCell="A1">
      <selection activeCell="A1" sqref="A1:J1"/>
    </sheetView>
  </sheetViews>
  <sheetFormatPr defaultColWidth="9.140625" defaultRowHeight="12.75"/>
  <cols>
    <col min="1" max="1" width="6.57421875" style="62" customWidth="1"/>
    <col min="2" max="2" width="4.140625" style="60" customWidth="1"/>
    <col min="3" max="3" width="46.57421875" style="0" bestFit="1" customWidth="1"/>
    <col min="4" max="4" width="16.7109375" style="70" customWidth="1"/>
    <col min="5" max="5" width="17.7109375" style="71" bestFit="1" customWidth="1"/>
    <col min="6" max="6" width="23.57421875" style="36" customWidth="1"/>
    <col min="7" max="7" width="21.28125" style="39" customWidth="1"/>
    <col min="8" max="8" width="20.140625" style="2" customWidth="1"/>
    <col min="9" max="9" width="19.7109375" style="2" customWidth="1"/>
    <col min="10" max="10" width="19.28125" style="37" customWidth="1"/>
    <col min="11" max="16384" width="41.140625" style="0" customWidth="1"/>
  </cols>
  <sheetData>
    <row r="1" spans="1:10" s="16" customFormat="1" ht="38.25" customHeight="1">
      <c r="A1" s="543" t="s">
        <v>115</v>
      </c>
      <c r="B1" s="543"/>
      <c r="C1" s="543"/>
      <c r="D1" s="543"/>
      <c r="E1" s="543"/>
      <c r="F1" s="543"/>
      <c r="G1" s="543"/>
      <c r="H1" s="543"/>
      <c r="I1" s="543"/>
      <c r="J1" s="543"/>
    </row>
    <row r="2" spans="1:10" s="16" customFormat="1" ht="24" customHeight="1">
      <c r="A2" s="86" t="s">
        <v>22</v>
      </c>
      <c r="B2" s="45"/>
      <c r="C2" s="45"/>
      <c r="D2" s="63"/>
      <c r="E2" s="46"/>
      <c r="F2" s="26"/>
      <c r="G2" s="26"/>
      <c r="H2" s="26"/>
      <c r="I2" s="76"/>
      <c r="J2" s="77"/>
    </row>
    <row r="3" spans="1:10" s="16" customFormat="1" ht="24" customHeight="1">
      <c r="A3" s="86" t="s">
        <v>272</v>
      </c>
      <c r="B3" s="45"/>
      <c r="C3" s="45"/>
      <c r="D3" s="63"/>
      <c r="E3" s="46"/>
      <c r="F3" s="26"/>
      <c r="G3" s="26"/>
      <c r="H3" s="26"/>
      <c r="I3" s="76"/>
      <c r="J3" s="77"/>
    </row>
    <row r="4" spans="1:10" s="16" customFormat="1" ht="23.25">
      <c r="A4" s="47" t="s">
        <v>228</v>
      </c>
      <c r="B4" s="45"/>
      <c r="C4" s="45"/>
      <c r="D4" s="63"/>
      <c r="E4" s="46"/>
      <c r="F4" s="26"/>
      <c r="G4" s="26"/>
      <c r="H4" s="26"/>
      <c r="I4" s="76"/>
      <c r="J4" s="77"/>
    </row>
    <row r="5" spans="1:10" s="16" customFormat="1" ht="18" customHeight="1">
      <c r="A5" s="513" t="s">
        <v>21</v>
      </c>
      <c r="B5" s="514"/>
      <c r="C5" s="514"/>
      <c r="D5" s="515"/>
      <c r="E5" s="514"/>
      <c r="F5" s="516"/>
      <c r="G5" s="47"/>
      <c r="H5" s="47"/>
      <c r="I5" s="47"/>
      <c r="J5" s="47"/>
    </row>
    <row r="6" spans="1:10" s="16" customFormat="1" ht="9" customHeight="1">
      <c r="A6" s="47"/>
      <c r="B6" s="47"/>
      <c r="C6" s="47"/>
      <c r="D6" s="64"/>
      <c r="E6" s="47"/>
      <c r="F6" s="47"/>
      <c r="G6" s="47"/>
      <c r="H6" s="47"/>
      <c r="I6" s="47"/>
      <c r="J6" s="47"/>
    </row>
    <row r="7" spans="1:10" s="16" customFormat="1" ht="22.5" customHeight="1">
      <c r="A7" s="547" t="s">
        <v>265</v>
      </c>
      <c r="B7" s="547"/>
      <c r="C7" s="547"/>
      <c r="D7" s="547"/>
      <c r="E7" s="547"/>
      <c r="F7" s="547"/>
      <c r="G7" s="547"/>
      <c r="H7" s="547"/>
      <c r="I7" s="547"/>
      <c r="J7" s="547"/>
    </row>
    <row r="8" spans="1:10" s="35" customFormat="1" ht="13.5" thickBot="1">
      <c r="A8" s="81"/>
      <c r="B8" s="82"/>
      <c r="C8" s="83"/>
      <c r="D8" s="84"/>
      <c r="E8" s="85"/>
      <c r="F8" s="79"/>
      <c r="G8" s="78"/>
      <c r="H8" s="79"/>
      <c r="I8" s="79"/>
      <c r="J8" s="80"/>
    </row>
    <row r="9" spans="1:10" s="35" customFormat="1" ht="25.5" customHeight="1" thickTop="1">
      <c r="A9" s="126" t="s">
        <v>100</v>
      </c>
      <c r="B9" s="127"/>
      <c r="C9" s="135"/>
      <c r="D9" s="550" t="s">
        <v>187</v>
      </c>
      <c r="E9" s="551"/>
      <c r="F9" s="128" t="s">
        <v>188</v>
      </c>
      <c r="G9" s="128" t="s">
        <v>189</v>
      </c>
      <c r="H9" s="128" t="s">
        <v>190</v>
      </c>
      <c r="I9" s="128" t="s">
        <v>191</v>
      </c>
      <c r="J9" s="136" t="s">
        <v>192</v>
      </c>
    </row>
    <row r="10" spans="1:10" s="35" customFormat="1" ht="35.25" customHeight="1">
      <c r="A10" s="129"/>
      <c r="B10" s="130"/>
      <c r="C10" s="131"/>
      <c r="D10" s="552" t="s">
        <v>111</v>
      </c>
      <c r="E10" s="553"/>
      <c r="F10" s="132" t="s">
        <v>106</v>
      </c>
      <c r="G10" s="132" t="s">
        <v>107</v>
      </c>
      <c r="H10" s="132" t="s">
        <v>108</v>
      </c>
      <c r="I10" s="132" t="s">
        <v>109</v>
      </c>
      <c r="J10" s="137" t="s">
        <v>110</v>
      </c>
    </row>
    <row r="11" spans="1:10" s="35" customFormat="1" ht="15.75">
      <c r="A11" s="331"/>
      <c r="B11" s="332"/>
      <c r="C11" s="231"/>
      <c r="D11" s="333"/>
      <c r="E11" s="334"/>
      <c r="F11" s="335"/>
      <c r="G11" s="336"/>
      <c r="H11" s="335"/>
      <c r="I11" s="335"/>
      <c r="J11" s="337"/>
    </row>
    <row r="12" spans="1:10" s="35" customFormat="1" ht="15.75">
      <c r="A12" s="338" t="s">
        <v>246</v>
      </c>
      <c r="B12" s="339"/>
      <c r="C12" s="340"/>
      <c r="D12" s="333"/>
      <c r="E12" s="334"/>
      <c r="F12" s="335"/>
      <c r="G12" s="336"/>
      <c r="H12" s="335"/>
      <c r="I12" s="335"/>
      <c r="J12" s="337"/>
    </row>
    <row r="13" spans="1:10" s="35" customFormat="1" ht="15">
      <c r="A13" s="250" t="s">
        <v>81</v>
      </c>
      <c r="B13" s="341" t="s">
        <v>105</v>
      </c>
      <c r="C13" s="502"/>
      <c r="D13" s="496">
        <v>100000</v>
      </c>
      <c r="E13" s="133" t="s">
        <v>198</v>
      </c>
      <c r="F13" s="344"/>
      <c r="G13" s="344"/>
      <c r="H13" s="344"/>
      <c r="I13" s="344"/>
      <c r="J13" s="345"/>
    </row>
    <row r="14" spans="1:10" s="35" customFormat="1" ht="48.75" customHeight="1">
      <c r="A14" s="250" t="s">
        <v>122</v>
      </c>
      <c r="B14" s="548" t="s">
        <v>112</v>
      </c>
      <c r="C14" s="561"/>
      <c r="D14" s="496">
        <v>25000</v>
      </c>
      <c r="E14" s="133" t="s">
        <v>198</v>
      </c>
      <c r="F14" s="344"/>
      <c r="G14" s="344"/>
      <c r="H14" s="344"/>
      <c r="I14" s="344"/>
      <c r="J14" s="345"/>
    </row>
    <row r="15" spans="1:10" s="35" customFormat="1" ht="15">
      <c r="A15" s="250" t="s">
        <v>127</v>
      </c>
      <c r="B15" s="341" t="s">
        <v>101</v>
      </c>
      <c r="C15" s="342"/>
      <c r="D15" s="496">
        <v>12000</v>
      </c>
      <c r="E15" s="133" t="s">
        <v>199</v>
      </c>
      <c r="F15" s="344"/>
      <c r="G15" s="344"/>
      <c r="H15" s="344"/>
      <c r="I15" s="344"/>
      <c r="J15" s="345"/>
    </row>
    <row r="16" spans="1:10" s="35" customFormat="1" ht="15">
      <c r="A16" s="251" t="s">
        <v>128</v>
      </c>
      <c r="B16" s="341" t="s">
        <v>44</v>
      </c>
      <c r="C16" s="342"/>
      <c r="D16" s="496"/>
      <c r="E16" s="133"/>
      <c r="F16" s="346"/>
      <c r="G16" s="346"/>
      <c r="H16" s="346"/>
      <c r="I16" s="346"/>
      <c r="J16" s="347"/>
    </row>
    <row r="17" spans="1:10" s="35" customFormat="1" ht="15.75">
      <c r="A17" s="252" t="s">
        <v>231</v>
      </c>
      <c r="B17" s="348"/>
      <c r="C17" s="342" t="s">
        <v>171</v>
      </c>
      <c r="D17" s="496">
        <v>1000</v>
      </c>
      <c r="E17" s="133" t="s">
        <v>200</v>
      </c>
      <c r="F17" s="344"/>
      <c r="G17" s="344"/>
      <c r="H17" s="344"/>
      <c r="I17" s="344"/>
      <c r="J17" s="345"/>
    </row>
    <row r="18" spans="1:10" s="35" customFormat="1" ht="15.75">
      <c r="A18" s="252" t="s">
        <v>232</v>
      </c>
      <c r="B18" s="348"/>
      <c r="C18" s="342" t="s">
        <v>172</v>
      </c>
      <c r="D18" s="496">
        <v>2000</v>
      </c>
      <c r="E18" s="133" t="s">
        <v>200</v>
      </c>
      <c r="F18" s="344"/>
      <c r="G18" s="344"/>
      <c r="H18" s="344"/>
      <c r="I18" s="344"/>
      <c r="J18" s="345"/>
    </row>
    <row r="19" spans="1:10" s="35" customFormat="1" ht="15.75">
      <c r="A19" s="252" t="s">
        <v>233</v>
      </c>
      <c r="B19" s="348"/>
      <c r="C19" s="342" t="s">
        <v>173</v>
      </c>
      <c r="D19" s="496">
        <v>1000</v>
      </c>
      <c r="E19" s="133" t="s">
        <v>200</v>
      </c>
      <c r="F19" s="344"/>
      <c r="G19" s="344"/>
      <c r="H19" s="344"/>
      <c r="I19" s="344"/>
      <c r="J19" s="345"/>
    </row>
    <row r="20" spans="1:10" s="35" customFormat="1" ht="15.75">
      <c r="A20" s="254" t="s">
        <v>234</v>
      </c>
      <c r="B20" s="348"/>
      <c r="C20" s="342" t="s">
        <v>174</v>
      </c>
      <c r="D20" s="496">
        <f>ROUND(SUM(D26:D33),-3)</f>
        <v>3154000</v>
      </c>
      <c r="E20" s="133" t="s">
        <v>200</v>
      </c>
      <c r="F20" s="344"/>
      <c r="G20" s="344"/>
      <c r="H20" s="344"/>
      <c r="I20" s="344"/>
      <c r="J20" s="345"/>
    </row>
    <row r="21" spans="1:10" s="35" customFormat="1" ht="15">
      <c r="A21" s="250" t="s">
        <v>129</v>
      </c>
      <c r="B21" s="341" t="s">
        <v>102</v>
      </c>
      <c r="C21" s="342"/>
      <c r="D21" s="496">
        <v>300</v>
      </c>
      <c r="E21" s="133" t="s">
        <v>201</v>
      </c>
      <c r="F21" s="344"/>
      <c r="G21" s="344"/>
      <c r="H21" s="344"/>
      <c r="I21" s="344"/>
      <c r="J21" s="345"/>
    </row>
    <row r="22" spans="1:10" s="35" customFormat="1" ht="15">
      <c r="A22" s="349"/>
      <c r="B22" s="350"/>
      <c r="C22" s="351"/>
      <c r="D22" s="352"/>
      <c r="E22" s="353"/>
      <c r="F22" s="354"/>
      <c r="G22" s="354"/>
      <c r="H22" s="354"/>
      <c r="I22" s="354"/>
      <c r="J22" s="355"/>
    </row>
    <row r="23" spans="1:10" s="35" customFormat="1" ht="15">
      <c r="A23" s="356"/>
      <c r="B23" s="357"/>
      <c r="C23" s="358"/>
      <c r="D23" s="359"/>
      <c r="E23" s="360"/>
      <c r="F23" s="361"/>
      <c r="G23" s="361"/>
      <c r="H23" s="361"/>
      <c r="I23" s="361"/>
      <c r="J23" s="362"/>
    </row>
    <row r="24" spans="1:10" s="35" customFormat="1" ht="15.75">
      <c r="A24" s="321" t="s">
        <v>186</v>
      </c>
      <c r="B24" s="363"/>
      <c r="C24" s="364"/>
      <c r="D24" s="365"/>
      <c r="E24" s="366"/>
      <c r="F24" s="367"/>
      <c r="G24" s="367"/>
      <c r="H24" s="367"/>
      <c r="I24" s="367"/>
      <c r="J24" s="368"/>
    </row>
    <row r="25" spans="1:10" s="35" customFormat="1" ht="15">
      <c r="A25" s="250" t="s">
        <v>130</v>
      </c>
      <c r="B25" s="341" t="s">
        <v>103</v>
      </c>
      <c r="C25" s="342"/>
      <c r="D25" s="343"/>
      <c r="E25" s="133"/>
      <c r="F25" s="208"/>
      <c r="G25" s="208"/>
      <c r="H25" s="208"/>
      <c r="I25" s="208"/>
      <c r="J25" s="209"/>
    </row>
    <row r="26" spans="1:10" s="35" customFormat="1" ht="15">
      <c r="A26" s="250" t="s">
        <v>235</v>
      </c>
      <c r="B26" s="341"/>
      <c r="C26" s="369" t="s">
        <v>138</v>
      </c>
      <c r="D26" s="343">
        <v>1740200</v>
      </c>
      <c r="E26" s="133" t="s">
        <v>202</v>
      </c>
      <c r="F26" s="344"/>
      <c r="G26" s="344"/>
      <c r="H26" s="344"/>
      <c r="I26" s="344"/>
      <c r="J26" s="345"/>
    </row>
    <row r="27" spans="1:10" s="35" customFormat="1" ht="15">
      <c r="A27" s="250" t="s">
        <v>236</v>
      </c>
      <c r="B27" s="341"/>
      <c r="C27" s="369" t="s">
        <v>131</v>
      </c>
      <c r="D27" s="343">
        <v>1402650</v>
      </c>
      <c r="E27" s="133" t="s">
        <v>202</v>
      </c>
      <c r="F27" s="344"/>
      <c r="G27" s="344"/>
      <c r="H27" s="344"/>
      <c r="I27" s="344"/>
      <c r="J27" s="345"/>
    </row>
    <row r="28" spans="1:10" s="35" customFormat="1" ht="15">
      <c r="A28" s="250" t="s">
        <v>237</v>
      </c>
      <c r="B28" s="341" t="s">
        <v>183</v>
      </c>
      <c r="C28" s="342"/>
      <c r="D28" s="343"/>
      <c r="E28" s="133"/>
      <c r="F28" s="346"/>
      <c r="G28" s="346"/>
      <c r="H28" s="346"/>
      <c r="I28" s="346"/>
      <c r="J28" s="347"/>
    </row>
    <row r="29" spans="1:10" s="35" customFormat="1" ht="15">
      <c r="A29" s="250" t="s">
        <v>238</v>
      </c>
      <c r="B29" s="341"/>
      <c r="C29" s="369" t="s">
        <v>138</v>
      </c>
      <c r="D29" s="343">
        <v>1200</v>
      </c>
      <c r="E29" s="133" t="s">
        <v>202</v>
      </c>
      <c r="F29" s="344"/>
      <c r="G29" s="344"/>
      <c r="H29" s="344"/>
      <c r="I29" s="344"/>
      <c r="J29" s="345"/>
    </row>
    <row r="30" spans="1:10" s="35" customFormat="1" ht="15">
      <c r="A30" s="250" t="s">
        <v>239</v>
      </c>
      <c r="B30" s="341"/>
      <c r="C30" s="369" t="s">
        <v>131</v>
      </c>
      <c r="D30" s="343">
        <v>600</v>
      </c>
      <c r="E30" s="133" t="s">
        <v>202</v>
      </c>
      <c r="F30" s="344"/>
      <c r="G30" s="344"/>
      <c r="H30" s="344"/>
      <c r="I30" s="344"/>
      <c r="J30" s="345"/>
    </row>
    <row r="31" spans="1:10" s="35" customFormat="1" ht="15">
      <c r="A31" s="250" t="s">
        <v>132</v>
      </c>
      <c r="B31" s="341" t="s">
        <v>104</v>
      </c>
      <c r="C31" s="342"/>
      <c r="D31" s="343"/>
      <c r="E31" s="133"/>
      <c r="F31" s="346"/>
      <c r="G31" s="346"/>
      <c r="H31" s="346"/>
      <c r="I31" s="346"/>
      <c r="J31" s="347"/>
    </row>
    <row r="32" spans="1:10" s="35" customFormat="1" ht="15">
      <c r="A32" s="250" t="s">
        <v>175</v>
      </c>
      <c r="B32" s="341"/>
      <c r="C32" s="369" t="s">
        <v>138</v>
      </c>
      <c r="D32" s="343">
        <v>9400</v>
      </c>
      <c r="E32" s="133" t="s">
        <v>202</v>
      </c>
      <c r="F32" s="344"/>
      <c r="G32" s="344"/>
      <c r="H32" s="344"/>
      <c r="I32" s="344"/>
      <c r="J32" s="345"/>
    </row>
    <row r="33" spans="1:10" s="35" customFormat="1" ht="15">
      <c r="A33" s="250" t="s">
        <v>184</v>
      </c>
      <c r="B33" s="341"/>
      <c r="C33" s="369" t="s">
        <v>131</v>
      </c>
      <c r="D33" s="343">
        <v>200</v>
      </c>
      <c r="E33" s="133" t="s">
        <v>202</v>
      </c>
      <c r="F33" s="344"/>
      <c r="G33" s="344"/>
      <c r="H33" s="344"/>
      <c r="I33" s="344"/>
      <c r="J33" s="345"/>
    </row>
    <row r="34" spans="1:10" s="35" customFormat="1" ht="15">
      <c r="A34" s="349"/>
      <c r="B34" s="350"/>
      <c r="C34" s="351"/>
      <c r="D34" s="352"/>
      <c r="E34" s="353"/>
      <c r="F34" s="354"/>
      <c r="G34" s="354"/>
      <c r="H34" s="354"/>
      <c r="I34" s="354"/>
      <c r="J34" s="355"/>
    </row>
    <row r="35" spans="1:10" s="35" customFormat="1" ht="15">
      <c r="A35" s="356"/>
      <c r="B35" s="357"/>
      <c r="C35" s="358"/>
      <c r="D35" s="359"/>
      <c r="E35" s="360"/>
      <c r="F35" s="361"/>
      <c r="G35" s="361"/>
      <c r="H35" s="361"/>
      <c r="I35" s="361"/>
      <c r="J35" s="362"/>
    </row>
    <row r="36" spans="1:10" s="35" customFormat="1" ht="15.75">
      <c r="A36" s="370" t="s">
        <v>196</v>
      </c>
      <c r="B36" s="371"/>
      <c r="C36" s="372"/>
      <c r="D36" s="365"/>
      <c r="E36" s="393"/>
      <c r="F36" s="391"/>
      <c r="G36" s="391"/>
      <c r="H36" s="391"/>
      <c r="I36" s="391"/>
      <c r="J36" s="392"/>
    </row>
    <row r="37" spans="1:10" ht="15">
      <c r="A37" s="251" t="s">
        <v>133</v>
      </c>
      <c r="B37" s="341" t="s">
        <v>103</v>
      </c>
      <c r="C37" s="342"/>
      <c r="D37" s="343"/>
      <c r="E37" s="133"/>
      <c r="F37" s="208"/>
      <c r="G37" s="208"/>
      <c r="H37" s="208"/>
      <c r="I37" s="208"/>
      <c r="J37" s="209"/>
    </row>
    <row r="38" spans="1:10" ht="15">
      <c r="A38" s="278" t="s">
        <v>176</v>
      </c>
      <c r="B38" s="341"/>
      <c r="C38" s="369" t="s">
        <v>138</v>
      </c>
      <c r="D38" s="373">
        <v>298625600</v>
      </c>
      <c r="E38" s="133" t="s">
        <v>203</v>
      </c>
      <c r="F38" s="143"/>
      <c r="G38" s="143"/>
      <c r="H38" s="143"/>
      <c r="I38" s="143"/>
      <c r="J38" s="144"/>
    </row>
    <row r="39" spans="1:10" ht="15">
      <c r="A39" s="280" t="s">
        <v>177</v>
      </c>
      <c r="B39" s="341"/>
      <c r="C39" s="369" t="s">
        <v>131</v>
      </c>
      <c r="D39" s="373">
        <v>57572800</v>
      </c>
      <c r="E39" s="133" t="s">
        <v>203</v>
      </c>
      <c r="F39" s="143"/>
      <c r="G39" s="143"/>
      <c r="H39" s="143"/>
      <c r="I39" s="143"/>
      <c r="J39" s="144"/>
    </row>
    <row r="40" spans="1:10" ht="15">
      <c r="A40" s="251" t="s">
        <v>134</v>
      </c>
      <c r="B40" s="341" t="s">
        <v>183</v>
      </c>
      <c r="C40" s="342"/>
      <c r="D40" s="411"/>
      <c r="E40" s="133"/>
      <c r="F40" s="206"/>
      <c r="G40" s="206"/>
      <c r="H40" s="206"/>
      <c r="I40" s="206"/>
      <c r="J40" s="207"/>
    </row>
    <row r="41" spans="1:10" ht="15">
      <c r="A41" s="278" t="s">
        <v>178</v>
      </c>
      <c r="B41" s="341"/>
      <c r="C41" s="369" t="s">
        <v>138</v>
      </c>
      <c r="D41" s="373">
        <v>356400</v>
      </c>
      <c r="E41" s="133" t="s">
        <v>203</v>
      </c>
      <c r="F41" s="143"/>
      <c r="G41" s="143"/>
      <c r="H41" s="143"/>
      <c r="I41" s="143"/>
      <c r="J41" s="144"/>
    </row>
    <row r="42" spans="1:10" ht="15">
      <c r="A42" s="280" t="s">
        <v>179</v>
      </c>
      <c r="B42" s="341"/>
      <c r="C42" s="369" t="s">
        <v>131</v>
      </c>
      <c r="D42" s="373">
        <v>43200</v>
      </c>
      <c r="E42" s="133" t="s">
        <v>203</v>
      </c>
      <c r="F42" s="143"/>
      <c r="G42" s="143"/>
      <c r="H42" s="143"/>
      <c r="I42" s="143"/>
      <c r="J42" s="144"/>
    </row>
    <row r="43" spans="1:10" ht="15">
      <c r="A43" s="251" t="s">
        <v>135</v>
      </c>
      <c r="B43" s="341" t="s">
        <v>104</v>
      </c>
      <c r="C43" s="342"/>
      <c r="D43" s="411"/>
      <c r="E43" s="133"/>
      <c r="F43" s="206"/>
      <c r="G43" s="206"/>
      <c r="H43" s="206"/>
      <c r="I43" s="206"/>
      <c r="J43" s="207"/>
    </row>
    <row r="44" spans="1:10" ht="15">
      <c r="A44" s="278" t="s">
        <v>180</v>
      </c>
      <c r="B44" s="341"/>
      <c r="C44" s="369" t="s">
        <v>138</v>
      </c>
      <c r="D44" s="373">
        <v>18399400</v>
      </c>
      <c r="E44" s="133" t="s">
        <v>203</v>
      </c>
      <c r="F44" s="143"/>
      <c r="G44" s="143"/>
      <c r="H44" s="143"/>
      <c r="I44" s="143"/>
      <c r="J44" s="144"/>
    </row>
    <row r="45" spans="1:10" ht="15">
      <c r="A45" s="280" t="s">
        <v>181</v>
      </c>
      <c r="B45" s="341"/>
      <c r="C45" s="369" t="s">
        <v>131</v>
      </c>
      <c r="D45" s="373">
        <v>263000</v>
      </c>
      <c r="E45" s="133" t="s">
        <v>203</v>
      </c>
      <c r="F45" s="143"/>
      <c r="G45" s="143"/>
      <c r="H45" s="143"/>
      <c r="I45" s="143"/>
      <c r="J45" s="144"/>
    </row>
    <row r="46" spans="1:10" ht="15">
      <c r="A46" s="412"/>
      <c r="B46" s="375"/>
      <c r="C46" s="376"/>
      <c r="D46" s="394"/>
      <c r="E46" s="353"/>
      <c r="F46" s="398"/>
      <c r="G46" s="398"/>
      <c r="H46" s="398"/>
      <c r="I46" s="398"/>
      <c r="J46" s="399"/>
    </row>
    <row r="47" spans="1:10" ht="15">
      <c r="A47" s="413"/>
      <c r="B47" s="357"/>
      <c r="C47" s="378"/>
      <c r="D47" s="359"/>
      <c r="E47" s="360"/>
      <c r="F47" s="396"/>
      <c r="G47" s="396"/>
      <c r="H47" s="396"/>
      <c r="I47" s="396"/>
      <c r="J47" s="397"/>
    </row>
    <row r="48" spans="1:10" ht="15.75">
      <c r="A48" s="379" t="s">
        <v>185</v>
      </c>
      <c r="B48" s="380"/>
      <c r="C48" s="381"/>
      <c r="D48" s="365"/>
      <c r="E48" s="393"/>
      <c r="F48" s="367"/>
      <c r="G48" s="367"/>
      <c r="H48" s="367"/>
      <c r="I48" s="367"/>
      <c r="J48" s="368"/>
    </row>
    <row r="49" spans="1:10" ht="18" customHeight="1">
      <c r="A49" s="134" t="s">
        <v>26</v>
      </c>
      <c r="B49" s="416" t="s">
        <v>103</v>
      </c>
      <c r="C49" s="418"/>
      <c r="D49" s="365"/>
      <c r="E49" s="420"/>
      <c r="F49" s="367"/>
      <c r="G49" s="367"/>
      <c r="H49" s="367"/>
      <c r="I49" s="367"/>
      <c r="J49" s="368"/>
    </row>
    <row r="50" spans="1:11" ht="33" customHeight="1">
      <c r="A50" s="134" t="s">
        <v>182</v>
      </c>
      <c r="B50" s="545" t="s">
        <v>259</v>
      </c>
      <c r="C50" s="546"/>
      <c r="D50" s="497">
        <f>(D26+D27)*0.7</f>
        <v>2199995</v>
      </c>
      <c r="E50" s="133" t="s">
        <v>202</v>
      </c>
      <c r="F50" s="344"/>
      <c r="G50" s="344"/>
      <c r="H50" s="344"/>
      <c r="I50" s="344"/>
      <c r="J50" s="345"/>
      <c r="K50" s="34"/>
    </row>
    <row r="51" spans="1:11" ht="34.5" customHeight="1">
      <c r="A51" s="134" t="s">
        <v>240</v>
      </c>
      <c r="B51" s="545" t="s">
        <v>260</v>
      </c>
      <c r="C51" s="546"/>
      <c r="D51" s="497">
        <f>(D26+D27)*0.3</f>
        <v>942855</v>
      </c>
      <c r="E51" s="133" t="s">
        <v>202</v>
      </c>
      <c r="F51" s="482"/>
      <c r="G51" s="482"/>
      <c r="H51" s="482"/>
      <c r="I51" s="482"/>
      <c r="J51" s="483"/>
      <c r="K51" s="34"/>
    </row>
    <row r="52" spans="1:11" ht="18" customHeight="1">
      <c r="A52" s="134" t="s">
        <v>136</v>
      </c>
      <c r="B52" s="416" t="s">
        <v>24</v>
      </c>
      <c r="C52" s="417"/>
      <c r="D52" s="352">
        <f>D29+D30</f>
        <v>1800</v>
      </c>
      <c r="E52" s="133" t="s">
        <v>202</v>
      </c>
      <c r="F52" s="484"/>
      <c r="G52" s="484"/>
      <c r="H52" s="484"/>
      <c r="I52" s="484"/>
      <c r="J52" s="485"/>
      <c r="K52" s="34"/>
    </row>
    <row r="53" spans="1:11" ht="18" customHeight="1">
      <c r="A53" s="134" t="s">
        <v>137</v>
      </c>
      <c r="B53" s="416" t="s">
        <v>25</v>
      </c>
      <c r="C53" s="417"/>
      <c r="D53" s="352">
        <f>D32+D33</f>
        <v>9600</v>
      </c>
      <c r="E53" s="133" t="s">
        <v>202</v>
      </c>
      <c r="F53" s="484"/>
      <c r="G53" s="484"/>
      <c r="H53" s="484"/>
      <c r="I53" s="484"/>
      <c r="J53" s="485"/>
      <c r="K53" s="34"/>
    </row>
    <row r="54" spans="1:10" ht="15.75" customHeight="1" thickBot="1">
      <c r="A54" s="383"/>
      <c r="B54" s="384"/>
      <c r="C54" s="385"/>
      <c r="D54" s="386"/>
      <c r="E54" s="387"/>
      <c r="F54" s="388"/>
      <c r="G54" s="389"/>
      <c r="H54" s="388"/>
      <c r="I54" s="388"/>
      <c r="J54" s="390"/>
    </row>
    <row r="55" spans="1:6" ht="18.75" thickTop="1">
      <c r="A55" s="513" t="s">
        <v>21</v>
      </c>
      <c r="B55" s="514"/>
      <c r="C55" s="514"/>
      <c r="D55" s="515"/>
      <c r="E55" s="514"/>
      <c r="F55" s="516"/>
    </row>
    <row r="56" ht="12.75">
      <c r="D56" s="67"/>
    </row>
    <row r="57" ht="12.75">
      <c r="D57" s="67"/>
    </row>
    <row r="58" ht="12.75">
      <c r="D58" s="67"/>
    </row>
    <row r="59" ht="12.75">
      <c r="D59" s="68"/>
    </row>
    <row r="60" ht="12.75">
      <c r="D60" s="69"/>
    </row>
    <row r="61" ht="12.75">
      <c r="D61" s="69"/>
    </row>
    <row r="62" ht="12.75">
      <c r="D62" s="69"/>
    </row>
    <row r="63" ht="12.75">
      <c r="D63" s="69"/>
    </row>
    <row r="64" ht="12.75">
      <c r="D64" s="69"/>
    </row>
    <row r="65" ht="12.75">
      <c r="D65" s="69"/>
    </row>
    <row r="66" ht="12.75">
      <c r="D66" s="69"/>
    </row>
    <row r="67" ht="12.75">
      <c r="D67" s="69"/>
    </row>
    <row r="68" ht="12.75">
      <c r="D68" s="69"/>
    </row>
    <row r="69" ht="12.75">
      <c r="D69" s="69"/>
    </row>
    <row r="70" ht="12.75">
      <c r="D70" s="69"/>
    </row>
    <row r="71" ht="12.75">
      <c r="D71" s="69"/>
    </row>
    <row r="72" ht="12.75">
      <c r="D72" s="69"/>
    </row>
    <row r="73" ht="12.75">
      <c r="D73" s="69"/>
    </row>
    <row r="74" ht="12.75">
      <c r="D74" s="69"/>
    </row>
    <row r="75" ht="12.75">
      <c r="D75" s="69"/>
    </row>
    <row r="76" ht="12.75">
      <c r="D76" s="69"/>
    </row>
    <row r="77" ht="12.75">
      <c r="D77" s="69"/>
    </row>
    <row r="78" ht="12.75">
      <c r="D78" s="69"/>
    </row>
    <row r="79" ht="12.75">
      <c r="D79" s="69"/>
    </row>
    <row r="80" ht="12.75">
      <c r="D80" s="69"/>
    </row>
    <row r="81" ht="12.75">
      <c r="D81" s="69"/>
    </row>
    <row r="82" ht="12.75">
      <c r="D82" s="69"/>
    </row>
    <row r="83" ht="12.75">
      <c r="D83" s="69"/>
    </row>
    <row r="84" ht="12.75">
      <c r="D84" s="69"/>
    </row>
    <row r="85" ht="12.75">
      <c r="D85" s="69"/>
    </row>
    <row r="86" ht="12.75">
      <c r="D86" s="69"/>
    </row>
    <row r="87" ht="12.75">
      <c r="D87" s="69"/>
    </row>
    <row r="88" ht="12.75">
      <c r="D88" s="69"/>
    </row>
    <row r="89" ht="12.75">
      <c r="D89" s="69"/>
    </row>
    <row r="90" ht="12.75">
      <c r="D90" s="69"/>
    </row>
    <row r="91" ht="12.75">
      <c r="D91" s="69"/>
    </row>
    <row r="92" ht="12.75">
      <c r="D92" s="69"/>
    </row>
    <row r="93" ht="12.75">
      <c r="D93" s="69"/>
    </row>
    <row r="94" ht="12.75">
      <c r="D94" s="69"/>
    </row>
    <row r="95" ht="12.75">
      <c r="D95" s="69"/>
    </row>
    <row r="96" ht="12.75">
      <c r="D96" s="69"/>
    </row>
    <row r="97" ht="12.75">
      <c r="D97" s="69"/>
    </row>
    <row r="98" ht="12.75">
      <c r="D98" s="69"/>
    </row>
    <row r="99" ht="12.75">
      <c r="D99" s="69"/>
    </row>
    <row r="100" ht="12.75">
      <c r="D100" s="69"/>
    </row>
    <row r="101" ht="12.75">
      <c r="D101" s="69"/>
    </row>
    <row r="102" ht="12.75">
      <c r="D102" s="69"/>
    </row>
    <row r="103" ht="12.75">
      <c r="D103" s="69"/>
    </row>
    <row r="104" ht="12.75">
      <c r="D104" s="69"/>
    </row>
    <row r="105" ht="12.75">
      <c r="D105" s="69"/>
    </row>
    <row r="106" ht="12.75">
      <c r="D106" s="69"/>
    </row>
    <row r="107" ht="12.75">
      <c r="D107" s="69"/>
    </row>
    <row r="108" ht="12.75">
      <c r="D108" s="69"/>
    </row>
    <row r="109" ht="12.75">
      <c r="D109" s="69"/>
    </row>
    <row r="110" ht="12.75">
      <c r="D110" s="69"/>
    </row>
    <row r="111" ht="12.75">
      <c r="D111" s="69"/>
    </row>
    <row r="112" ht="12.75">
      <c r="D112" s="69"/>
    </row>
    <row r="113" ht="12.75">
      <c r="D113" s="69"/>
    </row>
    <row r="114" ht="12.75">
      <c r="D114" s="69"/>
    </row>
    <row r="115" ht="12.75">
      <c r="D115" s="69"/>
    </row>
    <row r="116" ht="12.75">
      <c r="D116" s="69"/>
    </row>
    <row r="117" ht="12.75">
      <c r="D117" s="69"/>
    </row>
    <row r="118" ht="12.75">
      <c r="D118" s="69"/>
    </row>
    <row r="119" ht="12.75">
      <c r="D119" s="69"/>
    </row>
    <row r="120" ht="12.75">
      <c r="D120" s="69"/>
    </row>
    <row r="121" ht="12.75">
      <c r="D121" s="69"/>
    </row>
    <row r="122" ht="12.75">
      <c r="D122" s="69"/>
    </row>
    <row r="123" ht="12.75">
      <c r="D123" s="69"/>
    </row>
    <row r="124" ht="12.75">
      <c r="D124" s="69"/>
    </row>
    <row r="125" ht="12.75">
      <c r="D125" s="69"/>
    </row>
    <row r="126" ht="12.75">
      <c r="D126" s="69"/>
    </row>
    <row r="127" ht="12.75">
      <c r="D127" s="69"/>
    </row>
    <row r="128" ht="12.75">
      <c r="D128" s="69"/>
    </row>
    <row r="129" ht="12.75">
      <c r="D129" s="69"/>
    </row>
    <row r="130" ht="12.75">
      <c r="D130" s="69"/>
    </row>
    <row r="131" ht="12.75">
      <c r="D131" s="69"/>
    </row>
    <row r="132" ht="12.75">
      <c r="D132" s="69"/>
    </row>
    <row r="133" ht="12.75">
      <c r="D133" s="69"/>
    </row>
    <row r="134" ht="12.75">
      <c r="D134" s="69"/>
    </row>
    <row r="135" ht="12.75">
      <c r="D135" s="69"/>
    </row>
    <row r="136" ht="12.75">
      <c r="D136" s="69"/>
    </row>
    <row r="137" ht="12.75">
      <c r="D137" s="69"/>
    </row>
    <row r="138" ht="12.75">
      <c r="D138" s="69"/>
    </row>
    <row r="139" ht="12.75">
      <c r="D139" s="69"/>
    </row>
    <row r="140" ht="12.75">
      <c r="D140" s="69"/>
    </row>
    <row r="141" ht="12.75">
      <c r="D141" s="69"/>
    </row>
    <row r="142" ht="12.75">
      <c r="D142" s="69"/>
    </row>
    <row r="143" ht="12.75">
      <c r="D143" s="69"/>
    </row>
    <row r="144" ht="12.75">
      <c r="D144" s="69"/>
    </row>
    <row r="145" ht="12.75">
      <c r="D145" s="69"/>
    </row>
    <row r="146" ht="12.75">
      <c r="D146" s="69"/>
    </row>
    <row r="147" ht="12.75">
      <c r="D147" s="69"/>
    </row>
    <row r="148" ht="12.75">
      <c r="D148" s="69"/>
    </row>
    <row r="149" ht="12.75">
      <c r="D149" s="69"/>
    </row>
    <row r="150" ht="12.75">
      <c r="D150" s="69"/>
    </row>
    <row r="151" ht="12.75">
      <c r="D151" s="69"/>
    </row>
    <row r="152" ht="12.75">
      <c r="D152" s="69"/>
    </row>
    <row r="153" ht="12.75">
      <c r="D153" s="69"/>
    </row>
    <row r="154" ht="12.75">
      <c r="D154" s="69"/>
    </row>
    <row r="155" ht="12.75">
      <c r="D155" s="69"/>
    </row>
    <row r="156" ht="12.75">
      <c r="D156" s="69"/>
    </row>
    <row r="157" ht="12.75">
      <c r="D157" s="69"/>
    </row>
    <row r="158" ht="12.75">
      <c r="D158" s="69"/>
    </row>
    <row r="159" ht="12.75">
      <c r="D159" s="69"/>
    </row>
    <row r="160" ht="12.75">
      <c r="D160" s="69"/>
    </row>
    <row r="161" ht="12.75">
      <c r="D161" s="69"/>
    </row>
    <row r="162" ht="12.75">
      <c r="D162" s="69"/>
    </row>
    <row r="163" ht="12.75">
      <c r="D163" s="69"/>
    </row>
    <row r="164" ht="12.75">
      <c r="D164" s="69"/>
    </row>
    <row r="165" ht="12.75">
      <c r="D165" s="69"/>
    </row>
    <row r="166" ht="12.75">
      <c r="D166" s="69"/>
    </row>
    <row r="167" ht="12.75">
      <c r="D167" s="69"/>
    </row>
    <row r="168" ht="12.75">
      <c r="D168" s="69"/>
    </row>
    <row r="169" ht="12.75">
      <c r="D169" s="69"/>
    </row>
    <row r="170" ht="12.75">
      <c r="D170" s="69"/>
    </row>
    <row r="171" ht="12.75">
      <c r="D171" s="69"/>
    </row>
    <row r="172" ht="12.75">
      <c r="D172" s="69"/>
    </row>
    <row r="173" ht="12.75">
      <c r="D173" s="69"/>
    </row>
    <row r="174" ht="12.75">
      <c r="D174" s="69"/>
    </row>
    <row r="175" ht="12.75">
      <c r="D175" s="69"/>
    </row>
    <row r="176" ht="12.75">
      <c r="D176" s="69"/>
    </row>
    <row r="177" ht="12.75">
      <c r="D177" s="69"/>
    </row>
    <row r="178" ht="12.75">
      <c r="D178" s="69"/>
    </row>
    <row r="179" ht="12.75">
      <c r="D179" s="69"/>
    </row>
    <row r="180" ht="12.75">
      <c r="D180" s="69"/>
    </row>
    <row r="181" ht="12.75">
      <c r="D181" s="69"/>
    </row>
    <row r="182" ht="12.75">
      <c r="D182" s="69"/>
    </row>
    <row r="183" ht="12.75">
      <c r="D183" s="69"/>
    </row>
    <row r="184" ht="12.75">
      <c r="D184" s="69"/>
    </row>
    <row r="185" ht="12.75">
      <c r="D185" s="69"/>
    </row>
    <row r="186" ht="12.75">
      <c r="D186" s="69"/>
    </row>
    <row r="187" ht="12.75">
      <c r="D187" s="69"/>
    </row>
    <row r="188" ht="12.75">
      <c r="D188" s="69"/>
    </row>
    <row r="189" ht="12.75">
      <c r="D189" s="69"/>
    </row>
    <row r="190" ht="12.75">
      <c r="D190" s="69"/>
    </row>
    <row r="191" ht="12.75">
      <c r="D191" s="69"/>
    </row>
    <row r="192" ht="12.75">
      <c r="D192" s="69"/>
    </row>
    <row r="193" ht="12.75">
      <c r="D193" s="69"/>
    </row>
    <row r="194" ht="12.75">
      <c r="D194" s="69"/>
    </row>
    <row r="195" ht="12.75">
      <c r="D195" s="69"/>
    </row>
    <row r="196" ht="12.75">
      <c r="D196" s="69"/>
    </row>
    <row r="197" ht="12.75">
      <c r="D197" s="69"/>
    </row>
    <row r="198" ht="12.75">
      <c r="D198" s="69"/>
    </row>
    <row r="199" ht="12.75">
      <c r="D199" s="69"/>
    </row>
    <row r="200" ht="12.75">
      <c r="D200" s="69"/>
    </row>
    <row r="201" ht="12.75">
      <c r="D201" s="69"/>
    </row>
    <row r="202" ht="12.75">
      <c r="D202" s="69"/>
    </row>
    <row r="203" ht="12.75">
      <c r="D203" s="69"/>
    </row>
    <row r="204" ht="12.75">
      <c r="D204" s="69"/>
    </row>
    <row r="205" ht="12.75">
      <c r="D205" s="69"/>
    </row>
    <row r="206" ht="12.75">
      <c r="D206" s="69"/>
    </row>
    <row r="207" ht="12.75">
      <c r="D207" s="69"/>
    </row>
    <row r="208" ht="12.75">
      <c r="D208" s="69"/>
    </row>
    <row r="209" ht="12.75">
      <c r="D209" s="69"/>
    </row>
    <row r="210" ht="12.75">
      <c r="D210" s="69"/>
    </row>
    <row r="211" ht="12.75">
      <c r="D211" s="69"/>
    </row>
    <row r="212" ht="12.75">
      <c r="D212" s="69"/>
    </row>
    <row r="213" ht="12.75">
      <c r="D213" s="69"/>
    </row>
    <row r="214" ht="12.75">
      <c r="D214" s="69"/>
    </row>
    <row r="215" ht="12.75">
      <c r="D215" s="69"/>
    </row>
    <row r="216" ht="12.75">
      <c r="D216" s="69"/>
    </row>
    <row r="217" ht="12.75">
      <c r="D217" s="69"/>
    </row>
    <row r="218" ht="12.75">
      <c r="D218" s="69"/>
    </row>
    <row r="219" ht="12.75">
      <c r="D219" s="69"/>
    </row>
    <row r="220" ht="12.75">
      <c r="D220" s="69"/>
    </row>
    <row r="221" ht="12.75">
      <c r="D221" s="69"/>
    </row>
    <row r="222" ht="12.75">
      <c r="D222" s="69"/>
    </row>
    <row r="223" ht="12.75">
      <c r="D223" s="69"/>
    </row>
    <row r="224" ht="12.75">
      <c r="D224" s="69"/>
    </row>
    <row r="225" ht="12.75">
      <c r="D225" s="69"/>
    </row>
    <row r="226" ht="12.75">
      <c r="D226" s="69"/>
    </row>
    <row r="227" ht="12.75">
      <c r="D227" s="69"/>
    </row>
    <row r="228" ht="12.75">
      <c r="D228" s="69"/>
    </row>
    <row r="229" ht="12.75">
      <c r="D229" s="69"/>
    </row>
    <row r="230" ht="12.75">
      <c r="D230" s="69"/>
    </row>
    <row r="231" ht="12.75">
      <c r="D231" s="69"/>
    </row>
    <row r="232" ht="12.75">
      <c r="D232" s="69"/>
    </row>
    <row r="233" ht="12.75">
      <c r="D233" s="69"/>
    </row>
    <row r="234" ht="12.75">
      <c r="D234" s="69"/>
    </row>
    <row r="235" ht="12.75">
      <c r="D235" s="69"/>
    </row>
  </sheetData>
  <sheetProtection password="C425" sheet="1" objects="1" scenarios="1"/>
  <mergeCells count="7">
    <mergeCell ref="B50:C50"/>
    <mergeCell ref="B51:C51"/>
    <mergeCell ref="B14:C14"/>
    <mergeCell ref="A1:J1"/>
    <mergeCell ref="A7:J7"/>
    <mergeCell ref="D9:E9"/>
    <mergeCell ref="D10:E10"/>
  </mergeCells>
  <printOptions horizontalCentered="1" verticalCentered="1"/>
  <pageMargins left="0.5" right="0.5" top="0.5" bottom="0.5" header="0.5" footer="0.25"/>
  <pageSetup horizontalDpi="600" verticalDpi="600" orientation="landscape" scale="56" r:id="rId1"/>
  <headerFooter alignWithMargins="0">
    <oddFooter>&amp;L&amp;8&amp;F &amp;A &amp;D&amp;C&amp;P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37"/>
  <sheetViews>
    <sheetView view="pageBreakPreview" zoomScale="60" zoomScaleNormal="75" workbookViewId="0" topLeftCell="A1">
      <selection activeCell="K42" sqref="K42"/>
    </sheetView>
  </sheetViews>
  <sheetFormatPr defaultColWidth="9.140625" defaultRowHeight="12.75"/>
  <cols>
    <col min="1" max="1" width="6.57421875" style="195" customWidth="1"/>
    <col min="2" max="2" width="4.140625" style="196" customWidth="1"/>
    <col min="3" max="3" width="46.57421875" style="174" bestFit="1" customWidth="1"/>
    <col min="4" max="4" width="18.28125" style="203" customWidth="1"/>
    <col min="5" max="5" width="17.7109375" style="198" bestFit="1" customWidth="1"/>
    <col min="6" max="6" width="22.57421875" style="199" customWidth="1"/>
    <col min="7" max="7" width="26.00390625" style="200" customWidth="1"/>
    <col min="8" max="8" width="24.7109375" style="201" customWidth="1"/>
    <col min="9" max="9" width="24.57421875" style="201" customWidth="1"/>
    <col min="10" max="10" width="23.28125" style="201" customWidth="1"/>
    <col min="11" max="11" width="22.140625" style="202" customWidth="1"/>
    <col min="12" max="16384" width="41.140625" style="174" customWidth="1"/>
  </cols>
  <sheetData>
    <row r="1" spans="1:11" s="16" customFormat="1" ht="20.25">
      <c r="A1" s="554" t="s">
        <v>115</v>
      </c>
      <c r="B1" s="554"/>
      <c r="C1" s="554"/>
      <c r="D1" s="554"/>
      <c r="E1" s="554"/>
      <c r="F1" s="554"/>
      <c r="G1" s="554"/>
      <c r="H1" s="554"/>
      <c r="I1" s="554"/>
      <c r="J1" s="554"/>
      <c r="K1" s="554"/>
    </row>
    <row r="2" spans="1:11" s="16" customFormat="1" ht="23.25">
      <c r="A2" s="145" t="s">
        <v>22</v>
      </c>
      <c r="B2" s="146"/>
      <c r="C2" s="146"/>
      <c r="D2" s="147"/>
      <c r="E2" s="148"/>
      <c r="F2" s="149"/>
      <c r="G2" s="149"/>
      <c r="H2" s="149"/>
      <c r="I2" s="76"/>
      <c r="J2" s="76"/>
      <c r="K2" s="77"/>
    </row>
    <row r="3" spans="1:11" s="16" customFormat="1" ht="23.25">
      <c r="A3" s="145" t="s">
        <v>272</v>
      </c>
      <c r="B3" s="146"/>
      <c r="C3" s="146"/>
      <c r="D3" s="147"/>
      <c r="E3" s="148"/>
      <c r="F3" s="149"/>
      <c r="G3" s="149"/>
      <c r="H3" s="149"/>
      <c r="I3" s="76"/>
      <c r="J3" s="76"/>
      <c r="K3" s="77"/>
    </row>
    <row r="4" spans="1:11" s="16" customFormat="1" ht="23.25">
      <c r="A4" s="150" t="s">
        <v>209</v>
      </c>
      <c r="B4" s="146"/>
      <c r="C4" s="146"/>
      <c r="D4" s="147"/>
      <c r="E4" s="148"/>
      <c r="F4" s="149"/>
      <c r="G4" s="149"/>
      <c r="H4" s="149"/>
      <c r="I4" s="76"/>
      <c r="J4" s="76"/>
      <c r="K4" s="77"/>
    </row>
    <row r="5" spans="1:11" s="16" customFormat="1" ht="18">
      <c r="A5" s="508" t="str">
        <f>+'K-2A4'!A5</f>
        <v>Enrollment Tier: More than 500,000 Members Among All Participating Pool Participants</v>
      </c>
      <c r="B5" s="510"/>
      <c r="C5" s="510"/>
      <c r="D5" s="518"/>
      <c r="E5" s="510"/>
      <c r="F5" s="512"/>
      <c r="G5" s="150"/>
      <c r="H5" s="150"/>
      <c r="I5" s="150"/>
      <c r="J5" s="150"/>
      <c r="K5" s="150"/>
    </row>
    <row r="6" spans="1:11" s="16" customFormat="1" ht="18">
      <c r="A6" s="150"/>
      <c r="B6" s="150"/>
      <c r="C6" s="150"/>
      <c r="D6" s="151"/>
      <c r="E6" s="150"/>
      <c r="F6" s="150"/>
      <c r="G6" s="150"/>
      <c r="H6" s="150"/>
      <c r="I6" s="150"/>
      <c r="J6" s="150"/>
      <c r="K6" s="150"/>
    </row>
    <row r="7" spans="1:11" s="16" customFormat="1" ht="22.5" customHeight="1">
      <c r="A7" s="556" t="s">
        <v>10</v>
      </c>
      <c r="B7" s="556"/>
      <c r="C7" s="556"/>
      <c r="D7" s="556"/>
      <c r="E7" s="556"/>
      <c r="F7" s="556"/>
      <c r="G7" s="556"/>
      <c r="H7" s="556"/>
      <c r="I7" s="556"/>
      <c r="J7" s="556"/>
      <c r="K7" s="556"/>
    </row>
    <row r="8" spans="1:11" s="160" customFormat="1" ht="13.5" thickBot="1">
      <c r="A8" s="152"/>
      <c r="B8" s="153"/>
      <c r="C8" s="154"/>
      <c r="D8" s="155"/>
      <c r="E8" s="156"/>
      <c r="F8" s="157"/>
      <c r="G8" s="158"/>
      <c r="H8" s="157"/>
      <c r="I8" s="157"/>
      <c r="J8" s="157"/>
      <c r="K8" s="159"/>
    </row>
    <row r="9" spans="1:11" s="160" customFormat="1" ht="16.5" thickTop="1">
      <c r="A9" s="161" t="s">
        <v>100</v>
      </c>
      <c r="B9" s="162"/>
      <c r="C9" s="163"/>
      <c r="D9" s="557" t="s">
        <v>187</v>
      </c>
      <c r="E9" s="558"/>
      <c r="F9" s="164" t="s">
        <v>188</v>
      </c>
      <c r="G9" s="164" t="s">
        <v>189</v>
      </c>
      <c r="H9" s="164" t="s">
        <v>190</v>
      </c>
      <c r="I9" s="164" t="s">
        <v>191</v>
      </c>
      <c r="J9" s="164" t="s">
        <v>192</v>
      </c>
      <c r="K9" s="165" t="s">
        <v>193</v>
      </c>
    </row>
    <row r="10" spans="1:11" s="160" customFormat="1" ht="15.75">
      <c r="A10" s="166"/>
      <c r="B10" s="167"/>
      <c r="C10" s="168"/>
      <c r="D10" s="559" t="s">
        <v>111</v>
      </c>
      <c r="E10" s="560"/>
      <c r="F10" s="169" t="s">
        <v>106</v>
      </c>
      <c r="G10" s="169" t="s">
        <v>107</v>
      </c>
      <c r="H10" s="169" t="s">
        <v>108</v>
      </c>
      <c r="I10" s="169" t="s">
        <v>109</v>
      </c>
      <c r="J10" s="169" t="s">
        <v>110</v>
      </c>
      <c r="K10" s="170" t="s">
        <v>194</v>
      </c>
    </row>
    <row r="11" spans="1:11" s="160" customFormat="1" ht="15.75">
      <c r="A11" s="234"/>
      <c r="B11" s="235"/>
      <c r="C11" s="236"/>
      <c r="D11" s="237"/>
      <c r="E11" s="238"/>
      <c r="F11" s="239"/>
      <c r="G11" s="240"/>
      <c r="H11" s="239"/>
      <c r="I11" s="239"/>
      <c r="J11" s="239"/>
      <c r="K11" s="241"/>
    </row>
    <row r="12" spans="1:11" s="160" customFormat="1" ht="15.75">
      <c r="A12" s="338" t="s">
        <v>246</v>
      </c>
      <c r="B12" s="242"/>
      <c r="C12" s="243"/>
      <c r="D12" s="237"/>
      <c r="E12" s="238"/>
      <c r="F12" s="239"/>
      <c r="G12" s="240"/>
      <c r="H12" s="239"/>
      <c r="I12" s="239"/>
      <c r="J12" s="239"/>
      <c r="K12" s="241"/>
    </row>
    <row r="13" spans="1:11" s="160" customFormat="1" ht="15">
      <c r="A13" s="244" t="s">
        <v>81</v>
      </c>
      <c r="B13" s="245" t="s">
        <v>105</v>
      </c>
      <c r="C13" s="434"/>
      <c r="D13" s="499">
        <f>+'K-2A4'!D13</f>
        <v>100000</v>
      </c>
      <c r="E13" s="175" t="s">
        <v>198</v>
      </c>
      <c r="F13" s="248">
        <f>(+$D13*'K-2A4'!F13)*12</f>
        <v>0</v>
      </c>
      <c r="G13" s="248">
        <f>(+$D13*'K-2A4'!G13)*12</f>
        <v>0</v>
      </c>
      <c r="H13" s="248">
        <f>(+$D13*'K-2A4'!H13)*12</f>
        <v>0</v>
      </c>
      <c r="I13" s="248">
        <f>(+$D13*'K-2A4'!I13)*12</f>
        <v>0</v>
      </c>
      <c r="J13" s="248">
        <f>(+$D13*'K-2A4'!J13)*12</f>
        <v>0</v>
      </c>
      <c r="K13" s="249">
        <f>SUM(F13:J13)</f>
        <v>0</v>
      </c>
    </row>
    <row r="14" spans="1:11" s="160" customFormat="1" ht="48.75" customHeight="1">
      <c r="A14" s="244" t="s">
        <v>122</v>
      </c>
      <c r="B14" s="562" t="s">
        <v>112</v>
      </c>
      <c r="C14" s="563"/>
      <c r="D14" s="247">
        <f>+'K-2A4'!D14</f>
        <v>25000</v>
      </c>
      <c r="E14" s="175" t="s">
        <v>198</v>
      </c>
      <c r="F14" s="248">
        <f>(+$D14*'K-2A4'!F14)*12</f>
        <v>0</v>
      </c>
      <c r="G14" s="248">
        <f>(+$D14*'K-2A4'!G14)*12</f>
        <v>0</v>
      </c>
      <c r="H14" s="248">
        <f>(+$D14*'K-2A4'!H14)*12</f>
        <v>0</v>
      </c>
      <c r="I14" s="248">
        <f>(+$D14*'K-2A4'!I14)*12</f>
        <v>0</v>
      </c>
      <c r="J14" s="248">
        <f>(+$D14*'K-2A4'!J14)*12</f>
        <v>0</v>
      </c>
      <c r="K14" s="249">
        <f aca="true" t="shared" si="0" ref="K14:K21">SUM(F14:J14)</f>
        <v>0</v>
      </c>
    </row>
    <row r="15" spans="1:11" s="160" customFormat="1" ht="15">
      <c r="A15" s="250" t="s">
        <v>127</v>
      </c>
      <c r="B15" s="245" t="s">
        <v>101</v>
      </c>
      <c r="C15" s="246"/>
      <c r="D15" s="247">
        <f>+'K-2A4'!D15</f>
        <v>12000</v>
      </c>
      <c r="E15" s="175" t="s">
        <v>199</v>
      </c>
      <c r="F15" s="248">
        <f>+$D15*'K-2A4'!F15</f>
        <v>0</v>
      </c>
      <c r="G15" s="248">
        <f>+$D15*'K-2A4'!G15</f>
        <v>0</v>
      </c>
      <c r="H15" s="248">
        <f>+$D15*'K-2A4'!H15</f>
        <v>0</v>
      </c>
      <c r="I15" s="248">
        <f>+$D15*'K-2A4'!I15</f>
        <v>0</v>
      </c>
      <c r="J15" s="248">
        <f>+$D15*'K-2A4'!J15</f>
        <v>0</v>
      </c>
      <c r="K15" s="249">
        <f t="shared" si="0"/>
        <v>0</v>
      </c>
    </row>
    <row r="16" spans="1:11" s="160" customFormat="1" ht="15">
      <c r="A16" s="251" t="s">
        <v>128</v>
      </c>
      <c r="B16" s="245" t="s">
        <v>44</v>
      </c>
      <c r="C16" s="246"/>
      <c r="D16" s="247"/>
      <c r="E16" s="175"/>
      <c r="F16" s="248"/>
      <c r="G16" s="248"/>
      <c r="H16" s="248"/>
      <c r="I16" s="248"/>
      <c r="J16" s="248"/>
      <c r="K16" s="249"/>
    </row>
    <row r="17" spans="1:11" s="160" customFormat="1" ht="15.75">
      <c r="A17" s="252" t="s">
        <v>231</v>
      </c>
      <c r="B17" s="253"/>
      <c r="C17" s="246" t="s">
        <v>171</v>
      </c>
      <c r="D17" s="247">
        <f>+'K-2A4'!D17</f>
        <v>1000</v>
      </c>
      <c r="E17" s="175" t="s">
        <v>200</v>
      </c>
      <c r="F17" s="248">
        <f>+$D17*'K-2A4'!F17</f>
        <v>0</v>
      </c>
      <c r="G17" s="248">
        <f>+$D17*'K-2A4'!G17</f>
        <v>0</v>
      </c>
      <c r="H17" s="248">
        <f>+$D17*'K-2A4'!H17</f>
        <v>0</v>
      </c>
      <c r="I17" s="248">
        <f>+$D17*'K-2A4'!I17</f>
        <v>0</v>
      </c>
      <c r="J17" s="248">
        <f>+$D17*'K-2A4'!J17</f>
        <v>0</v>
      </c>
      <c r="K17" s="249">
        <f t="shared" si="0"/>
        <v>0</v>
      </c>
    </row>
    <row r="18" spans="1:11" s="160" customFormat="1" ht="15.75">
      <c r="A18" s="252" t="s">
        <v>232</v>
      </c>
      <c r="B18" s="253"/>
      <c r="C18" s="246" t="s">
        <v>172</v>
      </c>
      <c r="D18" s="247">
        <f>+'K-2A4'!D18</f>
        <v>2000</v>
      </c>
      <c r="E18" s="175" t="s">
        <v>200</v>
      </c>
      <c r="F18" s="248">
        <f>+$D18*'K-2A4'!F18</f>
        <v>0</v>
      </c>
      <c r="G18" s="248">
        <f>+$D18*'K-2A4'!G18</f>
        <v>0</v>
      </c>
      <c r="H18" s="248">
        <f>+$D18*'K-2A4'!H18</f>
        <v>0</v>
      </c>
      <c r="I18" s="248">
        <f>+$D18*'K-2A4'!I18</f>
        <v>0</v>
      </c>
      <c r="J18" s="248">
        <f>+$D18*'K-2A4'!J18</f>
        <v>0</v>
      </c>
      <c r="K18" s="249">
        <f t="shared" si="0"/>
        <v>0</v>
      </c>
    </row>
    <row r="19" spans="1:11" s="160" customFormat="1" ht="15.75">
      <c r="A19" s="252" t="s">
        <v>233</v>
      </c>
      <c r="B19" s="253"/>
      <c r="C19" s="246" t="s">
        <v>173</v>
      </c>
      <c r="D19" s="247">
        <f>+'K-2A4'!D19</f>
        <v>1000</v>
      </c>
      <c r="E19" s="175" t="s">
        <v>200</v>
      </c>
      <c r="F19" s="248">
        <f>+$D19*'K-2A4'!F19</f>
        <v>0</v>
      </c>
      <c r="G19" s="248">
        <f>+$D19*'K-2A4'!G19</f>
        <v>0</v>
      </c>
      <c r="H19" s="248">
        <f>+$D19*'K-2A4'!H19</f>
        <v>0</v>
      </c>
      <c r="I19" s="248">
        <f>+$D19*'K-2A4'!I19</f>
        <v>0</v>
      </c>
      <c r="J19" s="248">
        <f>+$D19*'K-2A4'!J19</f>
        <v>0</v>
      </c>
      <c r="K19" s="249">
        <f t="shared" si="0"/>
        <v>0</v>
      </c>
    </row>
    <row r="20" spans="1:11" s="160" customFormat="1" ht="15.75">
      <c r="A20" s="254" t="s">
        <v>234</v>
      </c>
      <c r="B20" s="253"/>
      <c r="C20" s="246" t="s">
        <v>174</v>
      </c>
      <c r="D20" s="247">
        <f>+'K-2A4'!D20</f>
        <v>3154000</v>
      </c>
      <c r="E20" s="175" t="s">
        <v>200</v>
      </c>
      <c r="F20" s="248">
        <f>+$D20*'K-2A4'!F20</f>
        <v>0</v>
      </c>
      <c r="G20" s="248">
        <f>+$D20*'K-2A4'!G20</f>
        <v>0</v>
      </c>
      <c r="H20" s="248">
        <f>+$D20*'K-2A4'!H20</f>
        <v>0</v>
      </c>
      <c r="I20" s="248">
        <f>+$D20*'K-2A4'!I20</f>
        <v>0</v>
      </c>
      <c r="J20" s="248">
        <f>+$D20*'K-2A4'!J20</f>
        <v>0</v>
      </c>
      <c r="K20" s="249">
        <f t="shared" si="0"/>
        <v>0</v>
      </c>
    </row>
    <row r="21" spans="1:11" s="160" customFormat="1" ht="15">
      <c r="A21" s="250" t="s">
        <v>129</v>
      </c>
      <c r="B21" s="245" t="s">
        <v>102</v>
      </c>
      <c r="C21" s="246"/>
      <c r="D21" s="247">
        <f>+'K-2A4'!D21</f>
        <v>300</v>
      </c>
      <c r="E21" s="175" t="s">
        <v>201</v>
      </c>
      <c r="F21" s="248">
        <f>+$D21*'K-2A4'!F21</f>
        <v>0</v>
      </c>
      <c r="G21" s="248">
        <f>+$D21*'K-2A4'!G21</f>
        <v>0</v>
      </c>
      <c r="H21" s="248">
        <f>+$D21*'K-2A4'!H21</f>
        <v>0</v>
      </c>
      <c r="I21" s="248">
        <f>+$D21*'K-2A4'!I21</f>
        <v>0</v>
      </c>
      <c r="J21" s="248">
        <f>+$D21*'K-2A4'!J21</f>
        <v>0</v>
      </c>
      <c r="K21" s="249">
        <f t="shared" si="0"/>
        <v>0</v>
      </c>
    </row>
    <row r="22" spans="1:11" s="160" customFormat="1" ht="15">
      <c r="A22" s="403"/>
      <c r="B22" s="404"/>
      <c r="C22" s="405"/>
      <c r="D22" s="256"/>
      <c r="E22" s="257"/>
      <c r="F22" s="258"/>
      <c r="G22" s="258"/>
      <c r="H22" s="258"/>
      <c r="I22" s="258"/>
      <c r="J22" s="258"/>
      <c r="K22" s="259"/>
    </row>
    <row r="23" spans="1:11" s="160" customFormat="1" ht="15">
      <c r="A23" s="260"/>
      <c r="B23" s="261"/>
      <c r="C23" s="262"/>
      <c r="D23" s="263"/>
      <c r="E23" s="264"/>
      <c r="F23" s="265"/>
      <c r="G23" s="265"/>
      <c r="H23" s="265"/>
      <c r="I23" s="265"/>
      <c r="J23" s="265"/>
      <c r="K23" s="266"/>
    </row>
    <row r="24" spans="1:11" s="160" customFormat="1" ht="15.75">
      <c r="A24" s="267" t="s">
        <v>186</v>
      </c>
      <c r="B24" s="268"/>
      <c r="C24" s="269"/>
      <c r="D24" s="270"/>
      <c r="E24" s="271"/>
      <c r="F24" s="272"/>
      <c r="G24" s="272"/>
      <c r="H24" s="272"/>
      <c r="I24" s="272"/>
      <c r="J24" s="272"/>
      <c r="K24" s="273"/>
    </row>
    <row r="25" spans="1:11" s="160" customFormat="1" ht="15">
      <c r="A25" s="250" t="s">
        <v>130</v>
      </c>
      <c r="B25" s="245" t="s">
        <v>103</v>
      </c>
      <c r="C25" s="246"/>
      <c r="D25" s="247"/>
      <c r="E25" s="175"/>
      <c r="F25" s="248"/>
      <c r="G25" s="248"/>
      <c r="H25" s="248"/>
      <c r="I25" s="248"/>
      <c r="J25" s="248"/>
      <c r="K25" s="249"/>
    </row>
    <row r="26" spans="1:11" s="160" customFormat="1" ht="15">
      <c r="A26" s="250" t="s">
        <v>235</v>
      </c>
      <c r="B26" s="245"/>
      <c r="C26" s="274" t="s">
        <v>138</v>
      </c>
      <c r="D26" s="247">
        <f>+'K-2A4'!D26</f>
        <v>1740200</v>
      </c>
      <c r="E26" s="175" t="s">
        <v>202</v>
      </c>
      <c r="F26" s="248">
        <f>+$D26*'K-2A4'!F26</f>
        <v>0</v>
      </c>
      <c r="G26" s="248">
        <f>+$D26*'K-2A4'!G26</f>
        <v>0</v>
      </c>
      <c r="H26" s="248">
        <f>+$D26*'K-2A4'!H26</f>
        <v>0</v>
      </c>
      <c r="I26" s="248">
        <f>+$D26*'K-2A4'!I26</f>
        <v>0</v>
      </c>
      <c r="J26" s="248">
        <f>+$D26*'K-2A4'!J26</f>
        <v>0</v>
      </c>
      <c r="K26" s="249">
        <f>SUM(F26:J26)</f>
        <v>0</v>
      </c>
    </row>
    <row r="27" spans="1:11" s="160" customFormat="1" ht="15">
      <c r="A27" s="250" t="s">
        <v>236</v>
      </c>
      <c r="B27" s="245"/>
      <c r="C27" s="274" t="s">
        <v>131</v>
      </c>
      <c r="D27" s="247">
        <f>+'K-2A4'!D27</f>
        <v>1402650</v>
      </c>
      <c r="E27" s="175" t="s">
        <v>202</v>
      </c>
      <c r="F27" s="248">
        <f>+$D27*'K-2A4'!F27</f>
        <v>0</v>
      </c>
      <c r="G27" s="248">
        <f>+$D27*'K-2A4'!G27</f>
        <v>0</v>
      </c>
      <c r="H27" s="248">
        <f>+$D27*'K-2A4'!H27</f>
        <v>0</v>
      </c>
      <c r="I27" s="248">
        <f>+$D27*'K-2A4'!I27</f>
        <v>0</v>
      </c>
      <c r="J27" s="248">
        <f>+$D27*'K-2A4'!J27</f>
        <v>0</v>
      </c>
      <c r="K27" s="249">
        <f>SUM(F27:J27)</f>
        <v>0</v>
      </c>
    </row>
    <row r="28" spans="1:11" s="160" customFormat="1" ht="15">
      <c r="A28" s="250" t="s">
        <v>237</v>
      </c>
      <c r="B28" s="245" t="s">
        <v>183</v>
      </c>
      <c r="C28" s="246"/>
      <c r="D28" s="247"/>
      <c r="E28" s="175"/>
      <c r="F28" s="248"/>
      <c r="G28" s="248"/>
      <c r="H28" s="248"/>
      <c r="I28" s="248"/>
      <c r="J28" s="248"/>
      <c r="K28" s="249"/>
    </row>
    <row r="29" spans="1:11" s="160" customFormat="1" ht="15">
      <c r="A29" s="250" t="s">
        <v>238</v>
      </c>
      <c r="B29" s="245"/>
      <c r="C29" s="274" t="s">
        <v>138</v>
      </c>
      <c r="D29" s="247">
        <f>+'K-2A4'!D29</f>
        <v>1200</v>
      </c>
      <c r="E29" s="175" t="s">
        <v>202</v>
      </c>
      <c r="F29" s="248">
        <f>+$D29*'K-2A4'!F29</f>
        <v>0</v>
      </c>
      <c r="G29" s="248">
        <f>+$D29*'K-2A4'!G29</f>
        <v>0</v>
      </c>
      <c r="H29" s="248">
        <f>+$D29*'K-2A4'!H29</f>
        <v>0</v>
      </c>
      <c r="I29" s="248">
        <f>+$D29*'K-2A4'!I29</f>
        <v>0</v>
      </c>
      <c r="J29" s="248">
        <f>+$D29*'K-2A4'!J29</f>
        <v>0</v>
      </c>
      <c r="K29" s="249">
        <f>SUM(F29:J29)</f>
        <v>0</v>
      </c>
    </row>
    <row r="30" spans="1:11" s="160" customFormat="1" ht="15">
      <c r="A30" s="250" t="s">
        <v>239</v>
      </c>
      <c r="B30" s="245"/>
      <c r="C30" s="274" t="s">
        <v>131</v>
      </c>
      <c r="D30" s="247">
        <f>+'K-2A4'!D30</f>
        <v>600</v>
      </c>
      <c r="E30" s="175" t="s">
        <v>202</v>
      </c>
      <c r="F30" s="248">
        <f>+$D30*'K-2A4'!F30</f>
        <v>0</v>
      </c>
      <c r="G30" s="248">
        <f>+$D30*'K-2A4'!G30</f>
        <v>0</v>
      </c>
      <c r="H30" s="248">
        <f>+$D30*'K-2A4'!H30</f>
        <v>0</v>
      </c>
      <c r="I30" s="248">
        <f>+$D30*'K-2A4'!I30</f>
        <v>0</v>
      </c>
      <c r="J30" s="248">
        <f>+$D30*'K-2A4'!J30</f>
        <v>0</v>
      </c>
      <c r="K30" s="249">
        <f>SUM(F30:J30)</f>
        <v>0</v>
      </c>
    </row>
    <row r="31" spans="1:11" s="160" customFormat="1" ht="15">
      <c r="A31" s="250" t="s">
        <v>132</v>
      </c>
      <c r="B31" s="245" t="s">
        <v>104</v>
      </c>
      <c r="C31" s="246"/>
      <c r="D31" s="247"/>
      <c r="E31" s="175"/>
      <c r="F31" s="248"/>
      <c r="G31" s="248"/>
      <c r="H31" s="248"/>
      <c r="I31" s="248"/>
      <c r="J31" s="248"/>
      <c r="K31" s="249"/>
    </row>
    <row r="32" spans="1:11" s="160" customFormat="1" ht="15">
      <c r="A32" s="250" t="s">
        <v>175</v>
      </c>
      <c r="B32" s="245"/>
      <c r="C32" s="274" t="s">
        <v>138</v>
      </c>
      <c r="D32" s="247">
        <f>+'K-2A4'!D32</f>
        <v>9400</v>
      </c>
      <c r="E32" s="175" t="s">
        <v>202</v>
      </c>
      <c r="F32" s="248">
        <f>+$D32*'K-2A4'!F32</f>
        <v>0</v>
      </c>
      <c r="G32" s="248">
        <f>+$D32*'K-2A4'!G32</f>
        <v>0</v>
      </c>
      <c r="H32" s="248">
        <f>+$D32*'K-2A4'!H32</f>
        <v>0</v>
      </c>
      <c r="I32" s="248">
        <f>+$D32*'K-2A4'!I32</f>
        <v>0</v>
      </c>
      <c r="J32" s="248">
        <f>+$D32*'K-2A4'!J32</f>
        <v>0</v>
      </c>
      <c r="K32" s="249">
        <f>SUM(F32:J32)</f>
        <v>0</v>
      </c>
    </row>
    <row r="33" spans="1:11" s="160" customFormat="1" ht="15">
      <c r="A33" s="250" t="s">
        <v>184</v>
      </c>
      <c r="B33" s="245"/>
      <c r="C33" s="274" t="s">
        <v>131</v>
      </c>
      <c r="D33" s="247">
        <f>+'K-2A4'!D33</f>
        <v>200</v>
      </c>
      <c r="E33" s="175" t="s">
        <v>202</v>
      </c>
      <c r="F33" s="248">
        <f>+$D33*'K-2A4'!F33</f>
        <v>0</v>
      </c>
      <c r="G33" s="248">
        <f>+$D33*'K-2A4'!G33</f>
        <v>0</v>
      </c>
      <c r="H33" s="248">
        <f>+$D33*'K-2A4'!H33</f>
        <v>0</v>
      </c>
      <c r="I33" s="248">
        <f>+$D33*'K-2A4'!I33</f>
        <v>0</v>
      </c>
      <c r="J33" s="248">
        <f>+$D33*'K-2A4'!J33</f>
        <v>0</v>
      </c>
      <c r="K33" s="249">
        <f>SUM(F33:J33)</f>
        <v>0</v>
      </c>
    </row>
    <row r="34" spans="1:11" s="160" customFormat="1" ht="15">
      <c r="A34" s="403"/>
      <c r="B34" s="404"/>
      <c r="C34" s="405"/>
      <c r="D34" s="256"/>
      <c r="E34" s="257"/>
      <c r="F34" s="258"/>
      <c r="G34" s="258"/>
      <c r="H34" s="258"/>
      <c r="I34" s="258"/>
      <c r="J34" s="258"/>
      <c r="K34" s="259"/>
    </row>
    <row r="35" spans="1:11" s="160" customFormat="1" ht="15">
      <c r="A35" s="260"/>
      <c r="B35" s="261"/>
      <c r="C35" s="262"/>
      <c r="D35" s="401"/>
      <c r="E35" s="402"/>
      <c r="F35" s="406"/>
      <c r="G35" s="406"/>
      <c r="H35" s="406"/>
      <c r="I35" s="406"/>
      <c r="J35" s="406"/>
      <c r="K35" s="407"/>
    </row>
    <row r="36" spans="1:11" s="160" customFormat="1" ht="15.75">
      <c r="A36" s="275" t="str">
        <f>+'K-2A4'!A36</f>
        <v>INGREDIENT COSTS (Percent off AWP)</v>
      </c>
      <c r="B36" s="276"/>
      <c r="C36" s="276"/>
      <c r="D36" s="247"/>
      <c r="E36" s="400"/>
      <c r="F36" s="210"/>
      <c r="G36" s="210"/>
      <c r="H36" s="210"/>
      <c r="I36" s="210"/>
      <c r="J36" s="210"/>
      <c r="K36" s="211"/>
    </row>
    <row r="37" spans="1:11" ht="15">
      <c r="A37" s="251" t="s">
        <v>133</v>
      </c>
      <c r="B37" s="245" t="s">
        <v>103</v>
      </c>
      <c r="C37" s="246"/>
      <c r="D37" s="277"/>
      <c r="E37" s="175"/>
      <c r="F37" s="204"/>
      <c r="G37" s="204"/>
      <c r="H37" s="204"/>
      <c r="I37" s="204"/>
      <c r="J37" s="204"/>
      <c r="K37" s="176"/>
    </row>
    <row r="38" spans="1:11" ht="15">
      <c r="A38" s="278" t="s">
        <v>176</v>
      </c>
      <c r="B38" s="245"/>
      <c r="C38" s="274" t="s">
        <v>138</v>
      </c>
      <c r="D38" s="279">
        <f>+'K-2A4'!D38</f>
        <v>298625600</v>
      </c>
      <c r="E38" s="175" t="s">
        <v>203</v>
      </c>
      <c r="F38" s="248">
        <f>IF('K-2A4'!F38=0,0,($D38*(1-'K-2A4'!F38)))</f>
        <v>0</v>
      </c>
      <c r="G38" s="248">
        <f>IF('K-2A4'!G38=0,0,($D38*(1-'K-2A4'!G38)))</f>
        <v>0</v>
      </c>
      <c r="H38" s="248">
        <f>IF('K-2A4'!H38=0,0,($D38*(1-'K-2A4'!H38)))</f>
        <v>0</v>
      </c>
      <c r="I38" s="248">
        <f>IF('K-2A4'!I38=0,0,($D38*(1-'K-2A4'!I38)))</f>
        <v>0</v>
      </c>
      <c r="J38" s="248">
        <f>IF('K-2A4'!J38=0,0,($D38*(1-'K-2A4'!J38)))</f>
        <v>0</v>
      </c>
      <c r="K38" s="249">
        <f>SUM(F38:J38)</f>
        <v>0</v>
      </c>
    </row>
    <row r="39" spans="1:11" ht="15">
      <c r="A39" s="280" t="s">
        <v>177</v>
      </c>
      <c r="B39" s="245"/>
      <c r="C39" s="274" t="s">
        <v>131</v>
      </c>
      <c r="D39" s="279">
        <f>+'K-2A4'!D39</f>
        <v>57572800</v>
      </c>
      <c r="E39" s="175" t="s">
        <v>203</v>
      </c>
      <c r="F39" s="248">
        <f>IF('K-2A4'!F39=0,0,($D39*(1-'K-2A4'!F39)))</f>
        <v>0</v>
      </c>
      <c r="G39" s="248">
        <f>IF('K-2A4'!G39=0,0,($D39*(1-'K-2A4'!G39)))</f>
        <v>0</v>
      </c>
      <c r="H39" s="248">
        <f>IF('K-2A4'!H39=0,0,($D39*(1-'K-2A4'!H39)))</f>
        <v>0</v>
      </c>
      <c r="I39" s="248">
        <f>IF('K-2A4'!I39=0,0,($D39*(1-'K-2A4'!I39)))</f>
        <v>0</v>
      </c>
      <c r="J39" s="248">
        <f>IF('K-2A4'!J39=0,0,($D39*(1-'K-2A4'!J39)))</f>
        <v>0</v>
      </c>
      <c r="K39" s="249">
        <f>SUM(F39:J39)</f>
        <v>0</v>
      </c>
    </row>
    <row r="40" spans="1:11" ht="15">
      <c r="A40" s="251" t="s">
        <v>134</v>
      </c>
      <c r="B40" s="245" t="s">
        <v>183</v>
      </c>
      <c r="C40" s="246"/>
      <c r="D40" s="281"/>
      <c r="E40" s="175"/>
      <c r="F40" s="248"/>
      <c r="G40" s="248"/>
      <c r="H40" s="248"/>
      <c r="I40" s="248"/>
      <c r="J40" s="248"/>
      <c r="K40" s="176"/>
    </row>
    <row r="41" spans="1:11" ht="15">
      <c r="A41" s="278" t="s">
        <v>178</v>
      </c>
      <c r="B41" s="245"/>
      <c r="C41" s="274" t="s">
        <v>138</v>
      </c>
      <c r="D41" s="279">
        <f>+'K-2A4'!D41</f>
        <v>356400</v>
      </c>
      <c r="E41" s="175" t="s">
        <v>203</v>
      </c>
      <c r="F41" s="248">
        <f>IF('K-2A4'!F41=0,0,($D41*(1-'K-2A4'!F41)))</f>
        <v>0</v>
      </c>
      <c r="G41" s="248">
        <f>IF('K-2A4'!G41=0,0,($D41*(1-'K-2A4'!G41)))</f>
        <v>0</v>
      </c>
      <c r="H41" s="248">
        <f>IF('K-2A4'!H41=0,0,($D41*(1-'K-2A4'!H41)))</f>
        <v>0</v>
      </c>
      <c r="I41" s="248">
        <f>IF('K-2A4'!I41=0,0,($D41*(1-'K-2A4'!I41)))</f>
        <v>0</v>
      </c>
      <c r="J41" s="248">
        <f>IF('K-2A4'!J41=0,0,($D41*(1-'K-2A4'!J41)))</f>
        <v>0</v>
      </c>
      <c r="K41" s="249">
        <f>SUM(F41:J41)</f>
        <v>0</v>
      </c>
    </row>
    <row r="42" spans="1:11" ht="15">
      <c r="A42" s="280" t="s">
        <v>179</v>
      </c>
      <c r="B42" s="245"/>
      <c r="C42" s="274" t="s">
        <v>131</v>
      </c>
      <c r="D42" s="279">
        <f>+'K-2A4'!D42</f>
        <v>43200</v>
      </c>
      <c r="E42" s="175" t="s">
        <v>203</v>
      </c>
      <c r="F42" s="248">
        <f>IF('K-2A4'!F42=0,0,($D42*(1-'K-2A4'!F42)))</f>
        <v>0</v>
      </c>
      <c r="G42" s="248">
        <f>IF('K-2A4'!G42=0,0,($D42*(1-'K-2A4'!G42)))</f>
        <v>0</v>
      </c>
      <c r="H42" s="248">
        <f>IF('K-2A4'!H42=0,0,($D42*(1-'K-2A4'!H42)))</f>
        <v>0</v>
      </c>
      <c r="I42" s="248">
        <f>IF('K-2A4'!I42=0,0,($D42*(1-'K-2A4'!I42)))</f>
        <v>0</v>
      </c>
      <c r="J42" s="248">
        <f>IF('K-2A4'!J42=0,0,($D42*(1-'K-2A4'!J42)))</f>
        <v>0</v>
      </c>
      <c r="K42" s="249">
        <f>SUM(F42:J42)</f>
        <v>0</v>
      </c>
    </row>
    <row r="43" spans="1:11" ht="15">
      <c r="A43" s="251" t="s">
        <v>135</v>
      </c>
      <c r="B43" s="245" t="s">
        <v>104</v>
      </c>
      <c r="C43" s="246"/>
      <c r="D43" s="281"/>
      <c r="E43" s="175"/>
      <c r="F43" s="248"/>
      <c r="G43" s="248"/>
      <c r="H43" s="248"/>
      <c r="I43" s="248"/>
      <c r="J43" s="248"/>
      <c r="K43" s="176"/>
    </row>
    <row r="44" spans="1:11" ht="15">
      <c r="A44" s="278" t="s">
        <v>180</v>
      </c>
      <c r="B44" s="245"/>
      <c r="C44" s="274" t="s">
        <v>138</v>
      </c>
      <c r="D44" s="279">
        <f>+'K-2A4'!D44</f>
        <v>18399400</v>
      </c>
      <c r="E44" s="175" t="s">
        <v>203</v>
      </c>
      <c r="F44" s="248">
        <f>IF('K-2A4'!F44=0,0,($D44*(1-'K-2A4'!F44)))</f>
        <v>0</v>
      </c>
      <c r="G44" s="248">
        <f>IF('K-2A4'!G44=0,0,($D44*(1-'K-2A4'!G44)))</f>
        <v>0</v>
      </c>
      <c r="H44" s="248">
        <f>IF('K-2A4'!H44=0,0,($D44*(1-'K-2A4'!H44)))</f>
        <v>0</v>
      </c>
      <c r="I44" s="248">
        <f>IF('K-2A4'!I44=0,0,($D44*(1-'K-2A4'!I44)))</f>
        <v>0</v>
      </c>
      <c r="J44" s="248">
        <f>IF('K-2A4'!J44=0,0,($D44*(1-'K-2A4'!J44)))</f>
        <v>0</v>
      </c>
      <c r="K44" s="249">
        <f>SUM(F44:J44)</f>
        <v>0</v>
      </c>
    </row>
    <row r="45" spans="1:11" ht="15">
      <c r="A45" s="280" t="s">
        <v>181</v>
      </c>
      <c r="B45" s="245"/>
      <c r="C45" s="274" t="s">
        <v>131</v>
      </c>
      <c r="D45" s="279">
        <f>+'K-2A4'!D45</f>
        <v>263000</v>
      </c>
      <c r="E45" s="175" t="s">
        <v>203</v>
      </c>
      <c r="F45" s="248">
        <f>IF('K-2A4'!F45=0,0,($D45*(1-'K-2A4'!F45)))</f>
        <v>0</v>
      </c>
      <c r="G45" s="248">
        <f>IF('K-2A4'!G45=0,0,($D45*(1-'K-2A4'!G45)))</f>
        <v>0</v>
      </c>
      <c r="H45" s="248">
        <f>IF('K-2A4'!H45=0,0,($D45*(1-'K-2A4'!H45)))</f>
        <v>0</v>
      </c>
      <c r="I45" s="248">
        <f>IF('K-2A4'!I45=0,0,($D45*(1-'K-2A4'!I45)))</f>
        <v>0</v>
      </c>
      <c r="J45" s="248">
        <f>IF('K-2A4'!J45=0,0,($D45*(1-'K-2A4'!J45)))</f>
        <v>0</v>
      </c>
      <c r="K45" s="249">
        <f>SUM(F45:J45)</f>
        <v>0</v>
      </c>
    </row>
    <row r="46" spans="1:11" ht="15">
      <c r="A46" s="282"/>
      <c r="B46" s="283"/>
      <c r="C46" s="284"/>
      <c r="D46" s="256"/>
      <c r="E46" s="257"/>
      <c r="F46" s="177"/>
      <c r="G46" s="178"/>
      <c r="H46" s="179"/>
      <c r="I46" s="179"/>
      <c r="J46" s="179"/>
      <c r="K46" s="180"/>
    </row>
    <row r="47" spans="1:11" ht="15">
      <c r="A47" s="285"/>
      <c r="B47" s="261"/>
      <c r="C47" s="286"/>
      <c r="D47" s="401"/>
      <c r="E47" s="402"/>
      <c r="F47" s="212"/>
      <c r="G47" s="213"/>
      <c r="H47" s="214"/>
      <c r="I47" s="214"/>
      <c r="J47" s="214"/>
      <c r="K47" s="215"/>
    </row>
    <row r="48" spans="1:11" ht="15.75">
      <c r="A48" s="287" t="s">
        <v>185</v>
      </c>
      <c r="B48" s="288"/>
      <c r="C48" s="289"/>
      <c r="D48" s="247"/>
      <c r="E48" s="400"/>
      <c r="F48" s="204"/>
      <c r="G48" s="216"/>
      <c r="H48" s="217"/>
      <c r="I48" s="217"/>
      <c r="J48" s="217"/>
      <c r="K48" s="176"/>
    </row>
    <row r="49" spans="1:11" ht="15">
      <c r="A49" s="251">
        <v>12</v>
      </c>
      <c r="B49" s="416" t="s">
        <v>103</v>
      </c>
      <c r="C49" s="418"/>
      <c r="D49" s="247"/>
      <c r="E49" s="400"/>
      <c r="F49" s="204"/>
      <c r="G49" s="216"/>
      <c r="H49" s="217"/>
      <c r="I49" s="217"/>
      <c r="J49" s="217"/>
      <c r="K49" s="176"/>
    </row>
    <row r="50" spans="1:11" ht="33.75" customHeight="1">
      <c r="A50" s="251" t="s">
        <v>182</v>
      </c>
      <c r="B50" s="545" t="s">
        <v>259</v>
      </c>
      <c r="C50" s="546"/>
      <c r="D50" s="247">
        <f>'K-2A4'!D50</f>
        <v>2199995</v>
      </c>
      <c r="E50" s="175" t="s">
        <v>202</v>
      </c>
      <c r="F50" s="290">
        <f>-$D50*'K-2A4'!F50</f>
        <v>0</v>
      </c>
      <c r="G50" s="290">
        <f>-$D50*'K-2A4'!G50</f>
        <v>0</v>
      </c>
      <c r="H50" s="290">
        <f>-$D50*'K-2A4'!H50</f>
        <v>0</v>
      </c>
      <c r="I50" s="290">
        <f>-$D50*'K-2A4'!I50</f>
        <v>0</v>
      </c>
      <c r="J50" s="290">
        <f>-$D50*'K-2A4'!J50</f>
        <v>0</v>
      </c>
      <c r="K50" s="291">
        <f>SUM(F50:J50)</f>
        <v>0</v>
      </c>
    </row>
    <row r="51" spans="1:12" ht="34.5" customHeight="1">
      <c r="A51" s="251" t="s">
        <v>240</v>
      </c>
      <c r="B51" s="545" t="s">
        <v>260</v>
      </c>
      <c r="C51" s="546"/>
      <c r="D51" s="247">
        <f>'K-2A4'!D51</f>
        <v>942855</v>
      </c>
      <c r="E51" s="175" t="s">
        <v>202</v>
      </c>
      <c r="F51" s="290">
        <f>-$D51*'K-2A4'!F51</f>
        <v>0</v>
      </c>
      <c r="G51" s="290">
        <f>-$D51*'K-2A4'!G51</f>
        <v>0</v>
      </c>
      <c r="H51" s="290">
        <f>-$D51*'K-2A4'!H51</f>
        <v>0</v>
      </c>
      <c r="I51" s="290">
        <f>-$D51*'K-2A4'!I51</f>
        <v>0</v>
      </c>
      <c r="J51" s="290">
        <f>-$D51*'K-2A4'!J51</f>
        <v>0</v>
      </c>
      <c r="K51" s="291">
        <f>SUM(F51:J51)</f>
        <v>0</v>
      </c>
      <c r="L51" s="189"/>
    </row>
    <row r="52" spans="1:12" ht="15.75">
      <c r="A52" s="251" t="s">
        <v>136</v>
      </c>
      <c r="B52" s="382" t="s">
        <v>24</v>
      </c>
      <c r="C52" s="99"/>
      <c r="D52" s="247">
        <f>'K-2A4'!D52</f>
        <v>1800</v>
      </c>
      <c r="E52" s="175" t="s">
        <v>202</v>
      </c>
      <c r="F52" s="290">
        <f>-$D52*'K-2A4'!F52</f>
        <v>0</v>
      </c>
      <c r="G52" s="290">
        <f>-$D52*'K-2A4'!G52</f>
        <v>0</v>
      </c>
      <c r="H52" s="290">
        <f>-$D52*'K-2A4'!H52</f>
        <v>0</v>
      </c>
      <c r="I52" s="290">
        <f>-$D52*'K-2A4'!I52</f>
        <v>0</v>
      </c>
      <c r="J52" s="290">
        <f>-$D52*'K-2A4'!J52</f>
        <v>0</v>
      </c>
      <c r="K52" s="291">
        <f>SUM(F52:J52)</f>
        <v>0</v>
      </c>
      <c r="L52" s="189"/>
    </row>
    <row r="53" spans="1:12" ht="15.75">
      <c r="A53" s="251" t="s">
        <v>137</v>
      </c>
      <c r="B53" s="382" t="s">
        <v>25</v>
      </c>
      <c r="C53" s="99"/>
      <c r="D53" s="247">
        <f>'K-2A4'!D53</f>
        <v>9600</v>
      </c>
      <c r="E53" s="175" t="s">
        <v>202</v>
      </c>
      <c r="F53" s="290">
        <f>-$D53*'K-2A4'!F53</f>
        <v>0</v>
      </c>
      <c r="G53" s="290">
        <f>-$D53*'K-2A4'!G53</f>
        <v>0</v>
      </c>
      <c r="H53" s="290">
        <f>-$D53*'K-2A4'!H53</f>
        <v>0</v>
      </c>
      <c r="I53" s="290">
        <f>-$D53*'K-2A4'!I53</f>
        <v>0</v>
      </c>
      <c r="J53" s="290">
        <f>-$D53*'K-2A4'!J53</f>
        <v>0</v>
      </c>
      <c r="K53" s="291">
        <f>SUM(F53:J53)</f>
        <v>0</v>
      </c>
      <c r="L53" s="189"/>
    </row>
    <row r="54" spans="1:12" ht="15.75">
      <c r="A54" s="190"/>
      <c r="B54" s="292"/>
      <c r="C54" s="292"/>
      <c r="D54" s="293"/>
      <c r="E54" s="294"/>
      <c r="F54" s="488"/>
      <c r="G54" s="488"/>
      <c r="H54" s="488"/>
      <c r="I54" s="488"/>
      <c r="J54" s="488"/>
      <c r="K54" s="489"/>
      <c r="L54" s="189"/>
    </row>
    <row r="55" spans="1:12" ht="15.75">
      <c r="A55" s="191"/>
      <c r="B55" s="232"/>
      <c r="C55" s="232"/>
      <c r="D55" s="233"/>
      <c r="E55" s="192"/>
      <c r="F55" s="490"/>
      <c r="G55" s="490"/>
      <c r="H55" s="490"/>
      <c r="I55" s="490"/>
      <c r="J55" s="490"/>
      <c r="K55" s="491"/>
      <c r="L55" s="189"/>
    </row>
    <row r="56" spans="1:12" ht="15.75">
      <c r="A56" s="193" t="s">
        <v>195</v>
      </c>
      <c r="B56" s="295"/>
      <c r="C56" s="295"/>
      <c r="D56" s="305"/>
      <c r="E56" s="410"/>
      <c r="F56" s="492"/>
      <c r="G56" s="492"/>
      <c r="H56" s="492"/>
      <c r="I56" s="492"/>
      <c r="J56" s="492"/>
      <c r="K56" s="493"/>
      <c r="L56" s="189"/>
    </row>
    <row r="57" spans="1:12" ht="15.75">
      <c r="A57" s="190" t="s">
        <v>169</v>
      </c>
      <c r="B57" s="292" t="s">
        <v>261</v>
      </c>
      <c r="C57" s="445"/>
      <c r="D57" s="297"/>
      <c r="E57" s="298"/>
      <c r="F57" s="248">
        <f aca="true" t="shared" si="1" ref="F57:K57">SUM(F13:F21)</f>
        <v>0</v>
      </c>
      <c r="G57" s="248">
        <f t="shared" si="1"/>
        <v>0</v>
      </c>
      <c r="H57" s="248">
        <f t="shared" si="1"/>
        <v>0</v>
      </c>
      <c r="I57" s="248">
        <f t="shared" si="1"/>
        <v>0</v>
      </c>
      <c r="J57" s="248">
        <f t="shared" si="1"/>
        <v>0</v>
      </c>
      <c r="K57" s="249">
        <f t="shared" si="1"/>
        <v>0</v>
      </c>
      <c r="L57" s="189"/>
    </row>
    <row r="58" spans="1:12" ht="15.75">
      <c r="A58" s="190" t="s">
        <v>205</v>
      </c>
      <c r="B58" s="292" t="s">
        <v>27</v>
      </c>
      <c r="C58" s="445"/>
      <c r="D58" s="297"/>
      <c r="E58" s="298"/>
      <c r="F58" s="248">
        <f aca="true" t="shared" si="2" ref="F58:K58">SUM(F26:F33)</f>
        <v>0</v>
      </c>
      <c r="G58" s="248">
        <f t="shared" si="2"/>
        <v>0</v>
      </c>
      <c r="H58" s="248">
        <f t="shared" si="2"/>
        <v>0</v>
      </c>
      <c r="I58" s="248">
        <f t="shared" si="2"/>
        <v>0</v>
      </c>
      <c r="J58" s="248">
        <f t="shared" si="2"/>
        <v>0</v>
      </c>
      <c r="K58" s="249">
        <f t="shared" si="2"/>
        <v>0</v>
      </c>
      <c r="L58" s="189"/>
    </row>
    <row r="59" spans="1:12" ht="15.75">
      <c r="A59" s="190" t="s">
        <v>206</v>
      </c>
      <c r="B59" s="292" t="s">
        <v>28</v>
      </c>
      <c r="C59" s="445"/>
      <c r="D59" s="297"/>
      <c r="E59" s="298"/>
      <c r="F59" s="248">
        <f aca="true" t="shared" si="3" ref="F59:K59">SUM(F38:F45)</f>
        <v>0</v>
      </c>
      <c r="G59" s="248">
        <f t="shared" si="3"/>
        <v>0</v>
      </c>
      <c r="H59" s="248">
        <f t="shared" si="3"/>
        <v>0</v>
      </c>
      <c r="I59" s="248">
        <f t="shared" si="3"/>
        <v>0</v>
      </c>
      <c r="J59" s="248">
        <f t="shared" si="3"/>
        <v>0</v>
      </c>
      <c r="K59" s="249">
        <f t="shared" si="3"/>
        <v>0</v>
      </c>
      <c r="L59" s="189"/>
    </row>
    <row r="60" spans="1:12" ht="15.75">
      <c r="A60" s="190" t="s">
        <v>243</v>
      </c>
      <c r="B60" s="292" t="s">
        <v>29</v>
      </c>
      <c r="C60" s="445"/>
      <c r="D60" s="297"/>
      <c r="E60" s="299"/>
      <c r="F60" s="290">
        <f aca="true" t="shared" si="4" ref="F60:K60">SUM(F50:F53)</f>
        <v>0</v>
      </c>
      <c r="G60" s="290">
        <f t="shared" si="4"/>
        <v>0</v>
      </c>
      <c r="H60" s="290">
        <f t="shared" si="4"/>
        <v>0</v>
      </c>
      <c r="I60" s="290">
        <f t="shared" si="4"/>
        <v>0</v>
      </c>
      <c r="J60" s="290">
        <f t="shared" si="4"/>
        <v>0</v>
      </c>
      <c r="K60" s="291">
        <f t="shared" si="4"/>
        <v>0</v>
      </c>
      <c r="L60" s="189"/>
    </row>
    <row r="61" spans="1:12" ht="15.75">
      <c r="A61" s="205" t="s">
        <v>244</v>
      </c>
      <c r="B61" s="300" t="s">
        <v>30</v>
      </c>
      <c r="C61" s="446"/>
      <c r="D61" s="301"/>
      <c r="E61" s="302"/>
      <c r="F61" s="303">
        <f aca="true" t="shared" si="5" ref="F61:K61">SUM(F57:F60)</f>
        <v>0</v>
      </c>
      <c r="G61" s="303">
        <f t="shared" si="5"/>
        <v>0</v>
      </c>
      <c r="H61" s="303">
        <f t="shared" si="5"/>
        <v>0</v>
      </c>
      <c r="I61" s="303">
        <f t="shared" si="5"/>
        <v>0</v>
      </c>
      <c r="J61" s="303">
        <f t="shared" si="5"/>
        <v>0</v>
      </c>
      <c r="K61" s="304">
        <f t="shared" si="5"/>
        <v>0</v>
      </c>
      <c r="L61" s="189"/>
    </row>
    <row r="62" spans="1:11" ht="13.5" thickBot="1">
      <c r="A62" s="306"/>
      <c r="B62" s="307"/>
      <c r="C62" s="308"/>
      <c r="D62" s="309"/>
      <c r="E62" s="310"/>
      <c r="F62" s="311"/>
      <c r="G62" s="312"/>
      <c r="H62" s="313"/>
      <c r="I62" s="313"/>
      <c r="J62" s="313"/>
      <c r="K62" s="314"/>
    </row>
    <row r="63" ht="13.5" thickTop="1">
      <c r="D63" s="197"/>
    </row>
    <row r="64" ht="12.75">
      <c r="D64" s="197"/>
    </row>
    <row r="65" ht="12.75">
      <c r="D65" s="197"/>
    </row>
    <row r="66" ht="12.75">
      <c r="D66" s="197"/>
    </row>
    <row r="67" ht="12.75">
      <c r="D67" s="197"/>
    </row>
    <row r="68" ht="12.75">
      <c r="D68" s="197"/>
    </row>
    <row r="69" ht="12.75">
      <c r="D69" s="197"/>
    </row>
    <row r="70" ht="12.75">
      <c r="D70" s="197"/>
    </row>
    <row r="71" ht="12.75">
      <c r="D71" s="197"/>
    </row>
    <row r="72" ht="12.75">
      <c r="D72" s="197"/>
    </row>
    <row r="73" ht="12.75">
      <c r="D73" s="197"/>
    </row>
    <row r="74" ht="12.75">
      <c r="D74" s="197"/>
    </row>
    <row r="75" ht="12.75">
      <c r="D75" s="197"/>
    </row>
    <row r="76" ht="12.75">
      <c r="D76" s="197"/>
    </row>
    <row r="77" ht="12.75">
      <c r="D77" s="197"/>
    </row>
    <row r="78" ht="12.75">
      <c r="D78" s="197"/>
    </row>
    <row r="79" ht="12.75">
      <c r="D79" s="197"/>
    </row>
    <row r="80" ht="12.75">
      <c r="D80" s="197"/>
    </row>
    <row r="81" ht="12.75">
      <c r="D81" s="197"/>
    </row>
    <row r="82" ht="12.75">
      <c r="D82" s="197"/>
    </row>
    <row r="83" ht="12.75">
      <c r="D83" s="197"/>
    </row>
    <row r="84" ht="12.75">
      <c r="D84" s="197"/>
    </row>
    <row r="85" ht="12.75">
      <c r="D85" s="197"/>
    </row>
    <row r="86" ht="12.75">
      <c r="D86" s="197"/>
    </row>
    <row r="87" ht="12.75">
      <c r="D87" s="197"/>
    </row>
    <row r="88" ht="12.75">
      <c r="D88" s="197"/>
    </row>
    <row r="89" ht="12.75">
      <c r="D89" s="197"/>
    </row>
    <row r="90" ht="12.75">
      <c r="D90" s="197"/>
    </row>
    <row r="91" ht="12.75">
      <c r="D91" s="197"/>
    </row>
    <row r="92" ht="12.75">
      <c r="D92" s="197"/>
    </row>
    <row r="93" ht="12.75">
      <c r="D93" s="197"/>
    </row>
    <row r="94" ht="12.75">
      <c r="D94" s="197"/>
    </row>
    <row r="95" ht="12.75">
      <c r="D95" s="197"/>
    </row>
    <row r="96" ht="12.75">
      <c r="D96" s="197"/>
    </row>
    <row r="97" ht="12.75">
      <c r="D97" s="197"/>
    </row>
    <row r="98" ht="12.75">
      <c r="D98" s="197"/>
    </row>
    <row r="99" ht="12.75">
      <c r="D99" s="197"/>
    </row>
    <row r="100" ht="12.75">
      <c r="D100" s="197"/>
    </row>
    <row r="101" ht="12.75">
      <c r="D101" s="197"/>
    </row>
    <row r="102" ht="12.75">
      <c r="D102" s="197"/>
    </row>
    <row r="103" ht="12.75">
      <c r="D103" s="197"/>
    </row>
    <row r="104" ht="12.75">
      <c r="D104" s="197"/>
    </row>
    <row r="105" ht="12.75">
      <c r="D105" s="197"/>
    </row>
    <row r="106" ht="12.75">
      <c r="D106" s="197"/>
    </row>
    <row r="107" ht="12.75">
      <c r="D107" s="197"/>
    </row>
    <row r="108" ht="12.75">
      <c r="D108" s="197"/>
    </row>
    <row r="109" ht="12.75">
      <c r="D109" s="197"/>
    </row>
    <row r="110" ht="12.75">
      <c r="D110" s="197"/>
    </row>
    <row r="111" ht="12.75">
      <c r="D111" s="197"/>
    </row>
    <row r="112" ht="12.75">
      <c r="D112" s="197"/>
    </row>
    <row r="113" ht="12.75">
      <c r="D113" s="197"/>
    </row>
    <row r="114" ht="12.75">
      <c r="D114" s="197"/>
    </row>
    <row r="115" ht="12.75">
      <c r="D115" s="197"/>
    </row>
    <row r="116" ht="12.75">
      <c r="D116" s="197"/>
    </row>
    <row r="117" ht="12.75">
      <c r="D117" s="197"/>
    </row>
    <row r="118" ht="12.75">
      <c r="D118" s="197"/>
    </row>
    <row r="119" ht="12.75">
      <c r="D119" s="197"/>
    </row>
    <row r="120" ht="12.75">
      <c r="D120" s="197"/>
    </row>
    <row r="121" ht="12.75">
      <c r="D121" s="197"/>
    </row>
    <row r="122" ht="12.75">
      <c r="D122" s="197"/>
    </row>
    <row r="123" ht="12.75">
      <c r="D123" s="197"/>
    </row>
    <row r="124" ht="12.75">
      <c r="D124" s="197"/>
    </row>
    <row r="125" ht="12.75">
      <c r="D125" s="197"/>
    </row>
    <row r="126" ht="12.75">
      <c r="D126" s="197"/>
    </row>
    <row r="127" ht="12.75">
      <c r="D127" s="197"/>
    </row>
    <row r="128" ht="12.75">
      <c r="D128" s="197"/>
    </row>
    <row r="129" ht="12.75">
      <c r="D129" s="197"/>
    </row>
    <row r="130" ht="12.75">
      <c r="D130" s="197"/>
    </row>
    <row r="131" ht="12.75">
      <c r="D131" s="197"/>
    </row>
    <row r="132" ht="12.75">
      <c r="D132" s="197"/>
    </row>
    <row r="133" ht="12.75">
      <c r="D133" s="197"/>
    </row>
    <row r="134" ht="12.75">
      <c r="D134" s="197"/>
    </row>
    <row r="135" ht="12.75">
      <c r="D135" s="197"/>
    </row>
    <row r="136" ht="12.75">
      <c r="D136" s="197"/>
    </row>
    <row r="137" ht="12.75">
      <c r="D137" s="197"/>
    </row>
    <row r="138" ht="12.75">
      <c r="D138" s="197"/>
    </row>
    <row r="139" ht="12.75">
      <c r="D139" s="197"/>
    </row>
    <row r="140" ht="12.75">
      <c r="D140" s="197"/>
    </row>
    <row r="141" ht="12.75">
      <c r="D141" s="197"/>
    </row>
    <row r="142" ht="12.75">
      <c r="D142" s="197"/>
    </row>
    <row r="143" ht="12.75">
      <c r="D143" s="197"/>
    </row>
    <row r="144" ht="12.75">
      <c r="D144" s="197"/>
    </row>
    <row r="145" ht="12.75">
      <c r="D145" s="197"/>
    </row>
    <row r="146" ht="12.75">
      <c r="D146" s="197"/>
    </row>
    <row r="147" ht="12.75">
      <c r="D147" s="197"/>
    </row>
    <row r="148" ht="12.75">
      <c r="D148" s="197"/>
    </row>
    <row r="149" ht="12.75">
      <c r="D149" s="197"/>
    </row>
    <row r="150" ht="12.75">
      <c r="D150" s="197"/>
    </row>
    <row r="151" ht="12.75">
      <c r="D151" s="197"/>
    </row>
    <row r="152" ht="12.75">
      <c r="D152" s="197"/>
    </row>
    <row r="153" ht="12.75">
      <c r="D153" s="197"/>
    </row>
    <row r="154" ht="12.75">
      <c r="D154" s="197"/>
    </row>
    <row r="155" ht="12.75">
      <c r="D155" s="197"/>
    </row>
    <row r="156" ht="12.75">
      <c r="D156" s="197"/>
    </row>
    <row r="157" ht="12.75">
      <c r="D157" s="197"/>
    </row>
    <row r="158" ht="12.75">
      <c r="D158" s="197"/>
    </row>
    <row r="159" ht="12.75">
      <c r="D159" s="197"/>
    </row>
    <row r="160" ht="12.75">
      <c r="D160" s="197"/>
    </row>
    <row r="161" ht="12.75">
      <c r="D161" s="197"/>
    </row>
    <row r="162" ht="12.75">
      <c r="D162" s="197"/>
    </row>
    <row r="163" ht="12.75">
      <c r="D163" s="197"/>
    </row>
    <row r="164" ht="12.75">
      <c r="D164" s="197"/>
    </row>
    <row r="165" ht="12.75">
      <c r="D165" s="197"/>
    </row>
    <row r="166" ht="12.75">
      <c r="D166" s="197"/>
    </row>
    <row r="167" ht="12.75">
      <c r="D167" s="197"/>
    </row>
    <row r="168" ht="12.75">
      <c r="D168" s="197"/>
    </row>
    <row r="169" ht="12.75">
      <c r="D169" s="197"/>
    </row>
    <row r="170" ht="12.75">
      <c r="D170" s="197"/>
    </row>
    <row r="171" ht="12.75">
      <c r="D171" s="197"/>
    </row>
    <row r="172" ht="12.75">
      <c r="D172" s="197"/>
    </row>
    <row r="173" ht="12.75">
      <c r="D173" s="197"/>
    </row>
    <row r="174" ht="12.75">
      <c r="D174" s="197"/>
    </row>
    <row r="175" ht="12.75">
      <c r="D175" s="197"/>
    </row>
    <row r="176" ht="12.75">
      <c r="D176" s="197"/>
    </row>
    <row r="177" ht="12.75">
      <c r="D177" s="197"/>
    </row>
    <row r="178" ht="12.75">
      <c r="D178" s="197"/>
    </row>
    <row r="179" ht="12.75">
      <c r="D179" s="197"/>
    </row>
    <row r="180" ht="12.75">
      <c r="D180" s="197"/>
    </row>
    <row r="181" ht="12.75">
      <c r="D181" s="197"/>
    </row>
    <row r="182" ht="12.75">
      <c r="D182" s="197"/>
    </row>
    <row r="183" ht="12.75">
      <c r="D183" s="197"/>
    </row>
    <row r="184" ht="12.75">
      <c r="D184" s="197"/>
    </row>
    <row r="185" ht="12.75">
      <c r="D185" s="197"/>
    </row>
    <row r="186" ht="12.75">
      <c r="D186" s="197"/>
    </row>
    <row r="187" ht="12.75">
      <c r="D187" s="197"/>
    </row>
    <row r="188" ht="12.75">
      <c r="D188" s="197"/>
    </row>
    <row r="189" ht="12.75">
      <c r="D189" s="197"/>
    </row>
    <row r="190" ht="12.75">
      <c r="D190" s="197"/>
    </row>
    <row r="191" ht="12.75">
      <c r="D191" s="197"/>
    </row>
    <row r="192" ht="12.75">
      <c r="D192" s="197"/>
    </row>
    <row r="193" ht="12.75">
      <c r="D193" s="197"/>
    </row>
    <row r="194" ht="12.75">
      <c r="D194" s="197"/>
    </row>
    <row r="195" ht="12.75">
      <c r="D195" s="197"/>
    </row>
    <row r="196" ht="12.75">
      <c r="D196" s="197"/>
    </row>
    <row r="197" ht="12.75">
      <c r="D197" s="197"/>
    </row>
    <row r="198" ht="12.75">
      <c r="D198" s="197"/>
    </row>
    <row r="199" ht="12.75">
      <c r="D199" s="197"/>
    </row>
    <row r="200" ht="12.75">
      <c r="D200" s="197"/>
    </row>
    <row r="201" ht="12.75">
      <c r="D201" s="197"/>
    </row>
    <row r="202" ht="12.75">
      <c r="D202" s="197"/>
    </row>
    <row r="203" ht="12.75">
      <c r="D203" s="197"/>
    </row>
    <row r="204" ht="12.75">
      <c r="D204" s="197"/>
    </row>
    <row r="205" ht="12.75">
      <c r="D205" s="197"/>
    </row>
    <row r="206" ht="12.75">
      <c r="D206" s="197"/>
    </row>
    <row r="207" ht="12.75">
      <c r="D207" s="197"/>
    </row>
    <row r="208" ht="12.75">
      <c r="D208" s="197"/>
    </row>
    <row r="209" ht="12.75">
      <c r="D209" s="197"/>
    </row>
    <row r="210" ht="12.75">
      <c r="D210" s="197"/>
    </row>
    <row r="211" ht="12.75">
      <c r="D211" s="197"/>
    </row>
    <row r="212" ht="12.75">
      <c r="D212" s="197"/>
    </row>
    <row r="213" ht="12.75">
      <c r="D213" s="197"/>
    </row>
    <row r="214" ht="12.75">
      <c r="D214" s="197"/>
    </row>
    <row r="215" ht="12.75">
      <c r="D215" s="197"/>
    </row>
    <row r="216" ht="12.75">
      <c r="D216" s="197"/>
    </row>
    <row r="217" ht="12.75">
      <c r="D217" s="197"/>
    </row>
    <row r="218" ht="12.75">
      <c r="D218" s="197"/>
    </row>
    <row r="219" ht="12.75">
      <c r="D219" s="197"/>
    </row>
    <row r="220" ht="12.75">
      <c r="D220" s="197"/>
    </row>
    <row r="221" ht="12.75">
      <c r="D221" s="197"/>
    </row>
    <row r="222" ht="12.75">
      <c r="D222" s="197"/>
    </row>
    <row r="223" ht="12.75">
      <c r="D223" s="197"/>
    </row>
    <row r="224" ht="12.75">
      <c r="D224" s="197"/>
    </row>
    <row r="225" ht="12.75">
      <c r="D225" s="197"/>
    </row>
    <row r="226" ht="12.75">
      <c r="D226" s="197"/>
    </row>
    <row r="227" ht="12.75">
      <c r="D227" s="197"/>
    </row>
    <row r="228" ht="12.75">
      <c r="D228" s="197"/>
    </row>
    <row r="229" ht="12.75">
      <c r="D229" s="197"/>
    </row>
    <row r="230" ht="12.75">
      <c r="D230" s="197"/>
    </row>
    <row r="231" ht="12.75">
      <c r="D231" s="197"/>
    </row>
    <row r="232" ht="12.75">
      <c r="D232" s="197"/>
    </row>
    <row r="233" ht="12.75">
      <c r="D233" s="197"/>
    </row>
    <row r="234" ht="12.75">
      <c r="D234" s="197"/>
    </row>
    <row r="235" ht="12.75">
      <c r="D235" s="197"/>
    </row>
    <row r="236" ht="12.75">
      <c r="D236" s="197"/>
    </row>
    <row r="237" ht="12.75">
      <c r="D237" s="197"/>
    </row>
  </sheetData>
  <sheetProtection password="C425" sheet="1" objects="1" scenarios="1"/>
  <mergeCells count="7">
    <mergeCell ref="B50:C50"/>
    <mergeCell ref="B51:C51"/>
    <mergeCell ref="B14:C14"/>
    <mergeCell ref="A1:K1"/>
    <mergeCell ref="A7:K7"/>
    <mergeCell ref="D9:E9"/>
    <mergeCell ref="D10:E10"/>
  </mergeCells>
  <printOptions horizontalCentered="1" verticalCentered="1"/>
  <pageMargins left="0.5" right="0.5" top="0.5" bottom="0.5" header="0.5" footer="0.25"/>
  <pageSetup fitToHeight="1" fitToWidth="1" horizontalDpi="600" verticalDpi="600" orientation="landscape" scale="52" r:id="rId1"/>
  <headerFooter alignWithMargins="0">
    <oddFooter>&amp;L&amp;8&amp;F &amp;A &amp;D&amp;C&amp;P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Johnson</dc:creator>
  <cp:keywords/>
  <dc:description/>
  <cp:lastModifiedBy>dyoung</cp:lastModifiedBy>
  <cp:lastPrinted>2005-11-03T15:53:45Z</cp:lastPrinted>
  <dcterms:created xsi:type="dcterms:W3CDTF">2005-08-31T18:14:26Z</dcterms:created>
  <dcterms:modified xsi:type="dcterms:W3CDTF">2005-11-04T15:24:18Z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59000.0000000000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Guest Editor</vt:lpwstr>
  </property>
  <property fmtid="{D5CDD505-2E9C-101B-9397-08002B2CF9AE}" pid="13" name="Ye">
    <vt:lpwstr/>
  </property>
  <property fmtid="{D5CDD505-2E9C-101B-9397-08002B2CF9AE}" pid="14" name="Doc Tit">
    <vt:lpwstr/>
  </property>
</Properties>
</file>