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G:\Shared drives\OCB Team Folder\Budget Documents\FY 2027 Budget\Budget Memo and Guide\For OCB website\"/>
    </mc:Choice>
  </mc:AlternateContent>
  <xr:revisionPtr revIDLastSave="0" documentId="8_{A79ADAD2-13BE-4B82-B3F6-AF8B88E3F958}" xr6:coauthVersionLast="47" xr6:coauthVersionMax="47" xr10:uidLastSave="{00000000-0000-0000-0000-000000000000}"/>
  <bookViews>
    <workbookView xWindow="-108" yWindow="-108" windowWidth="23256" windowHeight="12456" xr2:uid="{00000000-000D-0000-FFFF-FFFF00000000}"/>
  </bookViews>
  <sheets>
    <sheet name="CBIS &quot;Entire Worksheet&quot; Screen" sheetId="3" r:id="rId1"/>
    <sheet name="CBIS CEW Printout" sheetId="2" r:id="rId2"/>
  </sheets>
  <definedNames>
    <definedName name="_xlnm.Print_Area" localSheetId="0">'CBIS "Entire Worksheet" Screen'!$A$1:$I$104</definedName>
    <definedName name="_xlnm.Print_Area" localSheetId="1">'CBIS CEW Printout'!$A$1:$M$52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2" l="1"/>
  <c r="D39" i="2"/>
  <c r="D30" i="2"/>
  <c r="F55" i="3"/>
  <c r="F47" i="3"/>
  <c r="D38" i="3"/>
  <c r="D51" i="3"/>
  <c r="D42" i="3"/>
  <c r="M51" i="2" l="1"/>
  <c r="I100" i="3"/>
  <c r="F54" i="3"/>
  <c r="F46" i="3"/>
  <c r="I11" i="2"/>
  <c r="B19" i="3"/>
  <c r="G18" i="3"/>
  <c r="G16" i="3"/>
  <c r="B17" i="3"/>
  <c r="I2" i="2"/>
  <c r="E22" i="2"/>
  <c r="M35" i="2"/>
  <c r="M34" i="2"/>
  <c r="M33" i="2"/>
  <c r="H33" i="2"/>
  <c r="L32" i="2"/>
  <c r="L31" i="2"/>
  <c r="L29" i="2"/>
  <c r="L28" i="2"/>
  <c r="H27" i="2"/>
  <c r="M27" i="2"/>
  <c r="M26" i="2"/>
  <c r="L24" i="2"/>
  <c r="L25" i="2"/>
  <c r="L23" i="2"/>
  <c r="L22" i="2"/>
  <c r="L21" i="2"/>
  <c r="M36" i="2"/>
  <c r="M42" i="2"/>
  <c r="M45" i="2"/>
  <c r="F18" i="2"/>
  <c r="F17" i="2"/>
  <c r="E18" i="2"/>
  <c r="E17" i="2"/>
  <c r="F15" i="2"/>
  <c r="F14" i="2"/>
  <c r="E15" i="2"/>
  <c r="E14" i="2"/>
  <c r="A15" i="2"/>
  <c r="B15" i="2"/>
  <c r="B18" i="2"/>
  <c r="A18" i="2"/>
  <c r="B17" i="2"/>
  <c r="B14" i="2"/>
  <c r="E12" i="2"/>
  <c r="E11" i="2"/>
  <c r="C12" i="2"/>
  <c r="C11" i="2"/>
  <c r="A27" i="2"/>
  <c r="A26" i="2"/>
  <c r="A25" i="2"/>
  <c r="A24" i="2"/>
  <c r="F27" i="2"/>
  <c r="F26" i="2"/>
  <c r="F25" i="2"/>
  <c r="F24" i="2"/>
  <c r="E23" i="2"/>
  <c r="D29" i="2"/>
  <c r="F36" i="2"/>
  <c r="F35" i="2"/>
  <c r="C34" i="2"/>
  <c r="A36" i="2"/>
  <c r="A35" i="2"/>
  <c r="C43" i="2"/>
  <c r="F44" i="2"/>
  <c r="A44" i="2"/>
  <c r="B52" i="2"/>
  <c r="G89" i="3"/>
  <c r="M40" i="2"/>
  <c r="L7" i="2"/>
  <c r="M5" i="2"/>
  <c r="M6" i="2"/>
  <c r="B8" i="2"/>
  <c r="B7" i="2"/>
  <c r="B5" i="2"/>
  <c r="B2" i="2"/>
  <c r="B3" i="2"/>
  <c r="F38" i="3" l="1"/>
  <c r="G96" i="3"/>
  <c r="C31" i="3"/>
  <c r="F31" i="3" s="1"/>
  <c r="C30" i="3"/>
  <c r="F30" i="3" s="1"/>
  <c r="F27" i="3"/>
  <c r="H27" i="3" s="1"/>
  <c r="E27" i="3"/>
  <c r="H26" i="3"/>
  <c r="G26" i="3"/>
  <c r="H25" i="3"/>
  <c r="G25" i="3"/>
  <c r="F24" i="3"/>
  <c r="H24" i="3" s="1"/>
  <c r="E24" i="3"/>
  <c r="H23" i="3"/>
  <c r="G23" i="3"/>
  <c r="H22" i="3"/>
  <c r="G22" i="3"/>
  <c r="H18" i="2"/>
  <c r="G18" i="2"/>
  <c r="H17" i="2"/>
  <c r="G17" i="2"/>
  <c r="H15" i="2"/>
  <c r="G15" i="2"/>
  <c r="H14" i="2"/>
  <c r="G14" i="2"/>
  <c r="D12" i="2"/>
  <c r="I12" i="2"/>
  <c r="J12" i="2" s="1"/>
  <c r="I99" i="3" l="1"/>
  <c r="I98" i="3"/>
  <c r="F36" i="3"/>
  <c r="G24" i="3"/>
  <c r="G27" i="3"/>
  <c r="M47" i="2"/>
  <c r="D46" i="2"/>
  <c r="D38" i="2"/>
  <c r="C23" i="2"/>
  <c r="F23" i="2" s="1"/>
  <c r="C22" i="2"/>
  <c r="F22" i="2" s="1"/>
  <c r="F19" i="2"/>
  <c r="E19" i="2"/>
  <c r="F16" i="2"/>
  <c r="E16" i="2"/>
  <c r="D11" i="2"/>
  <c r="F42" i="3" l="1"/>
  <c r="F45" i="3" s="1"/>
  <c r="F51" i="3"/>
  <c r="F53" i="3" s="1"/>
  <c r="F37" i="3"/>
  <c r="H19" i="2"/>
  <c r="G19" i="2"/>
  <c r="H16" i="2"/>
  <c r="F28" i="2"/>
  <c r="F29" i="2" s="1"/>
  <c r="F30" i="2" s="1"/>
  <c r="L13" i="2"/>
  <c r="L14" i="2"/>
  <c r="G16" i="2"/>
  <c r="F39" i="3" l="1"/>
  <c r="F48" i="3"/>
  <c r="G59" i="3" s="1"/>
  <c r="F56" i="3"/>
  <c r="G60" i="3" s="1"/>
  <c r="F34" i="2"/>
  <c r="F37" i="2" s="1"/>
  <c r="F38" i="2" s="1"/>
  <c r="F43" i="2"/>
  <c r="F45" i="2" s="1"/>
  <c r="F46" i="2" s="1"/>
  <c r="F47" i="2" s="1"/>
  <c r="F48" i="2" s="1"/>
  <c r="F31" i="2"/>
  <c r="M31" i="2" s="1"/>
  <c r="F39" i="2" l="1"/>
  <c r="F40" i="2" s="1"/>
  <c r="F49" i="2" s="1"/>
  <c r="M50" i="2" s="1"/>
  <c r="F79" i="3"/>
  <c r="G58" i="3"/>
  <c r="G61" i="3" s="1"/>
  <c r="M49" i="2"/>
  <c r="F65" i="3" l="1"/>
  <c r="F64" i="3"/>
  <c r="F66" i="3" s="1"/>
  <c r="F80" i="3"/>
  <c r="F69" i="3"/>
  <c r="F67" i="3"/>
  <c r="M32" i="2"/>
  <c r="M25" i="2"/>
  <c r="M21" i="2"/>
  <c r="M23" i="2" s="1"/>
  <c r="M22" i="2"/>
  <c r="M24" i="2"/>
  <c r="F75" i="3" l="1"/>
  <c r="F77" i="3"/>
  <c r="G93" i="3"/>
  <c r="M28" i="2"/>
  <c r="M29" i="2"/>
  <c r="M44" i="2"/>
  <c r="M46" i="2" s="1"/>
  <c r="G90" i="3" l="1"/>
  <c r="G92" i="3" s="1"/>
  <c r="G95" i="3"/>
  <c r="M41" i="2"/>
  <c r="M43" i="2" s="1"/>
  <c r="M48" i="2" l="1"/>
</calcChain>
</file>

<file path=xl/sharedStrings.xml><?xml version="1.0" encoding="utf-8"?>
<sst xmlns="http://schemas.openxmlformats.org/spreadsheetml/2006/main" count="265" uniqueCount="181">
  <si>
    <t>21.  TOTAL PROJECT COSTS</t>
  </si>
  <si>
    <t>H. x</t>
  </si>
  <si>
    <t>E. Escalation to Mid-Pt.</t>
  </si>
  <si>
    <t>G. x</t>
  </si>
  <si>
    <t>D.  Subtotal with RCF</t>
  </si>
  <si>
    <t>C. Subtotal</t>
  </si>
  <si>
    <t xml:space="preserve">of line 8G </t>
  </si>
  <si>
    <t>9. Site</t>
  </si>
  <si>
    <t>J.  Structure Subtotal</t>
  </si>
  <si>
    <t>I.  Escalation to Mid-Pt</t>
  </si>
  <si>
    <t>H.  Subtotal with RCF</t>
  </si>
  <si>
    <t>G.  Subtotal</t>
  </si>
  <si>
    <t>A.  General Utility</t>
  </si>
  <si>
    <t>10. Utility</t>
  </si>
  <si>
    <t>Amount</t>
  </si>
  <si>
    <t>$/SF</t>
  </si>
  <si>
    <t>GSF</t>
  </si>
  <si>
    <t>8. Structure</t>
  </si>
  <si>
    <t>TOTAL NEW</t>
  </si>
  <si>
    <t>Demolition</t>
  </si>
  <si>
    <t>Utility</t>
  </si>
  <si>
    <t>100% CD</t>
  </si>
  <si>
    <t>Site</t>
  </si>
  <si>
    <t>95% CD</t>
  </si>
  <si>
    <t>Total NSF</t>
  </si>
  <si>
    <t>50% CD</t>
  </si>
  <si>
    <t>Total GSF</t>
  </si>
  <si>
    <t>% Efficiency</t>
  </si>
  <si>
    <t>Eff. Factor</t>
  </si>
  <si>
    <t>NSF/NASF</t>
  </si>
  <si>
    <t>7. Area</t>
  </si>
  <si>
    <t>Design Development</t>
  </si>
  <si>
    <t>Schematic</t>
  </si>
  <si>
    <t>months from reference point</t>
  </si>
  <si>
    <t>6. Est. Mid-Point Date</t>
  </si>
  <si>
    <t>months</t>
  </si>
  <si>
    <t>5. Construction Period</t>
  </si>
  <si>
    <t>New Construction</t>
  </si>
  <si>
    <t>Budget</t>
  </si>
  <si>
    <t>4. Est. Bid Date</t>
  </si>
  <si>
    <t>3. Design Period</t>
  </si>
  <si>
    <t>Project Type (Options)</t>
  </si>
  <si>
    <t>Design Phase (Options)</t>
  </si>
  <si>
    <t>2. Project Type</t>
  </si>
  <si>
    <t>1. Design Phase</t>
  </si>
  <si>
    <t>Prepared By</t>
  </si>
  <si>
    <t>Location</t>
  </si>
  <si>
    <t>Estimate Reference Point</t>
  </si>
  <si>
    <t>Date Estimate Completed</t>
  </si>
  <si>
    <t>Institution</t>
  </si>
  <si>
    <t>Project Title</t>
  </si>
  <si>
    <t>CEW Title</t>
  </si>
  <si>
    <t>Project Number</t>
  </si>
  <si>
    <t>D. Subtotal</t>
  </si>
  <si>
    <t>E.  Subtotal with RCF</t>
  </si>
  <si>
    <t>G. Site Subtotal</t>
  </si>
  <si>
    <t>TOTAL REN</t>
  </si>
  <si>
    <t>CEW Notes:</t>
  </si>
  <si>
    <t>F.  Escalation to Mid-Pt.</t>
  </si>
  <si>
    <t>A. General Site Work</t>
  </si>
  <si>
    <t>11.  Subtotal (8J + 9G + 10F)</t>
  </si>
  <si>
    <t>C.  Asbestos Removal</t>
  </si>
  <si>
    <t xml:space="preserve">B. </t>
  </si>
  <si>
    <t>F. Utility Subtotal</t>
  </si>
  <si>
    <t>E.  Interior Demolition</t>
  </si>
  <si>
    <t xml:space="preserve">C. </t>
  </si>
  <si>
    <t xml:space="preserve">     a. Acquisitions</t>
  </si>
  <si>
    <t xml:space="preserve">     b. Total Design Funds and Related Cost</t>
  </si>
  <si>
    <t xml:space="preserve">        b1. Prior Design Funds</t>
  </si>
  <si>
    <t xml:space="preserve">        b2. New Design Funds Required</t>
  </si>
  <si>
    <t xml:space="preserve">        c1. Prior Construction Funds</t>
  </si>
  <si>
    <t xml:space="preserve">        c2. New Construction Funds Required</t>
  </si>
  <si>
    <t xml:space="preserve">     d. Total Equipment Costs</t>
  </si>
  <si>
    <t>-</t>
  </si>
  <si>
    <t>Sub Agency</t>
  </si>
  <si>
    <t>Source of Estimate</t>
  </si>
  <si>
    <t>Recommended By</t>
  </si>
  <si>
    <t>x</t>
  </si>
  <si>
    <t>A1. Basic: New</t>
  </si>
  <si>
    <t>A2. Basic: Renovated Area</t>
  </si>
  <si>
    <t>+</t>
  </si>
  <si>
    <t xml:space="preserve">     c. Total Construction and Related Costs</t>
  </si>
  <si>
    <t>Total Project Cost</t>
  </si>
  <si>
    <t>12 a.</t>
  </si>
  <si>
    <t>b.</t>
  </si>
  <si>
    <t>c.</t>
  </si>
  <si>
    <t>d.</t>
  </si>
  <si>
    <t>Public Art Premium</t>
  </si>
  <si>
    <t>Inspection and Testing</t>
  </si>
  <si>
    <t>CPM Schedule</t>
  </si>
  <si>
    <t>Acquisitions</t>
  </si>
  <si>
    <t>Information Technology Equipment</t>
  </si>
  <si>
    <t>Movable Equipment</t>
  </si>
  <si>
    <t>19 a.</t>
  </si>
  <si>
    <t>CM Pre-Construction Fees</t>
  </si>
  <si>
    <t>18 a.</t>
  </si>
  <si>
    <t>Bldg. Equip. Commissioning</t>
  </si>
  <si>
    <t>13.</t>
  </si>
  <si>
    <t>14.</t>
  </si>
  <si>
    <t>17.</t>
  </si>
  <si>
    <t>20.</t>
  </si>
  <si>
    <t>15 a.</t>
  </si>
  <si>
    <t>Major Renovation</t>
  </si>
  <si>
    <t>Minor Renovation</t>
  </si>
  <si>
    <t>B2. Renovation</t>
  </si>
  <si>
    <t>A2. New</t>
  </si>
  <si>
    <t>D.  Built-in Equipment</t>
  </si>
  <si>
    <t>A1. New:</t>
  </si>
  <si>
    <t>B1. Renovation:</t>
  </si>
  <si>
    <t>Total Construction Contingency</t>
  </si>
  <si>
    <t>Green Building Premium</t>
  </si>
  <si>
    <t>CM Cost Construction Share</t>
  </si>
  <si>
    <t>A/E Basic Services</t>
  </si>
  <si>
    <t>A/E Special Services</t>
  </si>
  <si>
    <t>Main Information</t>
  </si>
  <si>
    <t>Project Location</t>
  </si>
  <si>
    <t>Project #</t>
  </si>
  <si>
    <t>Estimate Ref-Pt</t>
  </si>
  <si>
    <t>Estimate Date</t>
  </si>
  <si>
    <r>
      <rPr>
        <b/>
        <sz val="14"/>
        <rFont val="Arial Black"/>
        <family val="2"/>
      </rPr>
      <t>DBM Capital Budget Information System (CBIS)</t>
    </r>
    <r>
      <rPr>
        <b/>
        <sz val="14"/>
        <rFont val="Arial"/>
        <family val="2"/>
      </rPr>
      <t xml:space="preserve">
DGS COST ESTIMATE WORKSHEET (CEW)
</t>
    </r>
    <r>
      <rPr>
        <sz val="14"/>
        <color rgb="FFC00000"/>
        <rFont val="Arial"/>
        <family val="2"/>
      </rPr>
      <t xml:space="preserve">***Refer to Section IX of the CBIS Manual for specific instructions on completing this CEW*** </t>
    </r>
    <r>
      <rPr>
        <sz val="14"/>
        <color rgb="FFFF0000"/>
        <rFont val="Arial"/>
        <family val="2"/>
      </rPr>
      <t xml:space="preserve">
</t>
    </r>
    <r>
      <rPr>
        <sz val="14"/>
        <color theme="3" tint="0.39997558519241921"/>
        <rFont val="Arial"/>
        <family val="2"/>
      </rPr>
      <t xml:space="preserve">Complete blue highlighted cells and review formula-generated calculations. </t>
    </r>
  </si>
  <si>
    <t>Agency</t>
  </si>
  <si>
    <t>Items 1 - 6</t>
  </si>
  <si>
    <t>4. Estimated Bid Date</t>
  </si>
  <si>
    <t>Duration of</t>
  </si>
  <si>
    <t>Starting on</t>
  </si>
  <si>
    <t>until</t>
  </si>
  <si>
    <t>Item 7: Area</t>
  </si>
  <si>
    <t>A1. New</t>
  </si>
  <si>
    <t>B1. Renovation</t>
  </si>
  <si>
    <t>Area</t>
  </si>
  <si>
    <t>Item 8: Structure</t>
  </si>
  <si>
    <t>A1. Basic: New Area</t>
  </si>
  <si>
    <t>Item 9: Site</t>
  </si>
  <si>
    <t>Item 10: Utility</t>
  </si>
  <si>
    <t>Structure Cost at Mid-Pt</t>
  </si>
  <si>
    <t>Building, Structure, and Utilities Cost at Mid-Pt</t>
  </si>
  <si>
    <t>F.  Information Technology</t>
  </si>
  <si>
    <t>Item 11:  Subtotal</t>
  </si>
  <si>
    <r>
      <t xml:space="preserve">Structure Estimated Cost </t>
    </r>
    <r>
      <rPr>
        <sz val="12"/>
        <rFont val="Arial"/>
        <family val="2"/>
      </rPr>
      <t>(Item 8 Total)</t>
    </r>
  </si>
  <si>
    <r>
      <t xml:space="preserve">Site Estimated Cost </t>
    </r>
    <r>
      <rPr>
        <sz val="12"/>
        <rFont val="Arial"/>
        <family val="2"/>
      </rPr>
      <t>(Item 9 Total)</t>
    </r>
  </si>
  <si>
    <r>
      <t xml:space="preserve">Utilities Estimated Cost </t>
    </r>
    <r>
      <rPr>
        <sz val="12"/>
        <rFont val="Arial"/>
        <family val="2"/>
      </rPr>
      <t>(Item 10 Total)</t>
    </r>
  </si>
  <si>
    <t>Subtotal</t>
  </si>
  <si>
    <t>Item 12:</t>
  </si>
  <si>
    <t>Item 13:</t>
  </si>
  <si>
    <t>Item 15:</t>
  </si>
  <si>
    <t>Item 14:</t>
  </si>
  <si>
    <t>Item 16:</t>
  </si>
  <si>
    <t>Item 17:</t>
  </si>
  <si>
    <t>Item 18:</t>
  </si>
  <si>
    <t>Item 19:</t>
  </si>
  <si>
    <t>Item 20:</t>
  </si>
  <si>
    <r>
      <rPr>
        <b/>
        <sz val="12"/>
        <rFont val="Arial"/>
        <family val="2"/>
      </rPr>
      <t>A.</t>
    </r>
    <r>
      <rPr>
        <sz val="12"/>
        <rFont val="Arial"/>
        <family val="2"/>
      </rPr>
      <t xml:space="preserve"> Total Construction Contingency</t>
    </r>
  </si>
  <si>
    <r>
      <rPr>
        <b/>
        <sz val="12"/>
        <rFont val="Arial"/>
        <family val="2"/>
      </rPr>
      <t>B.</t>
    </r>
    <r>
      <rPr>
        <sz val="12"/>
        <rFont val="Arial"/>
        <family val="2"/>
      </rPr>
      <t xml:space="preserve"> Green Building Premium</t>
    </r>
  </si>
  <si>
    <r>
      <rPr>
        <b/>
        <sz val="12"/>
        <rFont val="Arial"/>
        <family val="2"/>
      </rPr>
      <t>C.</t>
    </r>
    <r>
      <rPr>
        <sz val="12"/>
        <rFont val="Arial"/>
        <family val="2"/>
      </rPr>
      <t xml:space="preserve"> CM Cost Construction Share</t>
    </r>
  </si>
  <si>
    <r>
      <rPr>
        <b/>
        <sz val="12"/>
        <rFont val="Arial"/>
        <family val="2"/>
      </rPr>
      <t>D.</t>
    </r>
    <r>
      <rPr>
        <sz val="12"/>
        <rFont val="Arial"/>
        <family val="2"/>
      </rPr>
      <t xml:space="preserve"> Public Art Premium</t>
    </r>
  </si>
  <si>
    <r>
      <rPr>
        <b/>
        <sz val="12"/>
        <rFont val="Arial"/>
        <family val="2"/>
      </rPr>
      <t xml:space="preserve">A. </t>
    </r>
    <r>
      <rPr>
        <sz val="12"/>
        <rFont val="Arial"/>
        <family val="2"/>
      </rPr>
      <t>Bldg. Equip. Commissioning</t>
    </r>
  </si>
  <si>
    <r>
      <rPr>
        <b/>
        <sz val="12"/>
        <rFont val="Arial"/>
        <family val="2"/>
      </rPr>
      <t xml:space="preserve">B. </t>
    </r>
    <r>
      <rPr>
        <sz val="12"/>
        <rFont val="Arial"/>
        <family val="2"/>
      </rPr>
      <t>CM Pre-Construction Fees</t>
    </r>
  </si>
  <si>
    <r>
      <rPr>
        <b/>
        <sz val="12"/>
        <rFont val="Arial"/>
        <family val="2"/>
      </rPr>
      <t xml:space="preserve">A. </t>
    </r>
    <r>
      <rPr>
        <sz val="12"/>
        <rFont val="Arial"/>
        <family val="2"/>
      </rPr>
      <t>Movable Equipment</t>
    </r>
  </si>
  <si>
    <r>
      <rPr>
        <b/>
        <sz val="12"/>
        <rFont val="Arial"/>
        <family val="2"/>
      </rPr>
      <t xml:space="preserve">B. </t>
    </r>
    <r>
      <rPr>
        <sz val="12"/>
        <rFont val="Arial"/>
        <family val="2"/>
      </rPr>
      <t>Information Technology Equipment</t>
    </r>
  </si>
  <si>
    <t>Item 21: Total Project Costs</t>
  </si>
  <si>
    <t xml:space="preserve">     b1. Prior Design Funds</t>
  </si>
  <si>
    <t xml:space="preserve">     b2. New Design Funds Required</t>
  </si>
  <si>
    <t xml:space="preserve">     c1. Prior Construction Funds</t>
  </si>
  <si>
    <t xml:space="preserve">     c2. New Construction Funds Required</t>
  </si>
  <si>
    <t xml:space="preserve">     d. Total Equipment Costs 19a +19b</t>
  </si>
  <si>
    <r>
      <t xml:space="preserve">Construction Cost of the structure per square feet at the mid-point of construction of the project
</t>
    </r>
    <r>
      <rPr>
        <sz val="11"/>
        <color rgb="FF000000"/>
        <rFont val="Arial"/>
        <family val="2"/>
      </rPr>
      <t xml:space="preserve">(Item 8 total divided by Total GSF in Item 7)
</t>
    </r>
  </si>
  <si>
    <r>
      <t xml:space="preserve">Construction Cost of the Structure/Site/Utilities per square feet of the project
</t>
    </r>
    <r>
      <rPr>
        <sz val="11"/>
        <color rgb="FF000000"/>
        <rFont val="Arial"/>
        <family val="2"/>
      </rPr>
      <t>(Item 11 divided by Total GSF in Item 7)</t>
    </r>
  </si>
  <si>
    <t>Miscellaneous Construction Cost</t>
  </si>
  <si>
    <r>
      <rPr>
        <b/>
        <sz val="12"/>
        <rFont val="Arial"/>
        <family val="2"/>
      </rPr>
      <t xml:space="preserve">C. </t>
    </r>
    <r>
      <rPr>
        <sz val="12"/>
        <rFont val="Arial"/>
        <family val="2"/>
      </rPr>
      <t>Miscellaneous Design Cost</t>
    </r>
  </si>
  <si>
    <t>F. Utilities Total</t>
  </si>
  <si>
    <t>G. Site Total</t>
  </si>
  <si>
    <t>J.  Structure Total</t>
  </si>
  <si>
    <t>Choose Design Phase</t>
  </si>
  <si>
    <t>Choose Project Type</t>
  </si>
  <si>
    <r>
      <t xml:space="preserve">Total Construction Cost per square feet of the project
</t>
    </r>
    <r>
      <rPr>
        <sz val="11"/>
        <color rgb="FF000000"/>
        <rFont val="Arial"/>
        <family val="2"/>
      </rPr>
      <t>(Item 21c divided by Total GSF in Item 7)</t>
    </r>
  </si>
  <si>
    <t>Total Construction Cost</t>
  </si>
  <si>
    <r>
      <rPr>
        <b/>
        <sz val="14"/>
        <rFont val="Arial Black"/>
        <family val="2"/>
      </rPr>
      <t>DBM Capital Budget Information System (CBIS)</t>
    </r>
    <r>
      <rPr>
        <b/>
        <sz val="14"/>
        <rFont val="Arial"/>
        <family val="2"/>
      </rPr>
      <t xml:space="preserve">
DGS COST ESTIMATE WORKSHEET (CEW)
</t>
    </r>
    <r>
      <rPr>
        <sz val="14"/>
        <color rgb="FFC00000"/>
        <rFont val="Arial"/>
        <family val="2"/>
      </rPr>
      <t xml:space="preserve">***Refer to Section IX of the CBIS Manual for specific instructions on completing this CEW*** </t>
    </r>
    <r>
      <rPr>
        <sz val="14"/>
        <color rgb="FFFF0000"/>
        <rFont val="Arial"/>
        <family val="2"/>
      </rPr>
      <t xml:space="preserve">
</t>
    </r>
    <r>
      <rPr>
        <sz val="14"/>
        <color theme="4"/>
        <rFont val="Arial"/>
        <family val="2"/>
      </rPr>
      <t xml:space="preserve">Blue highlighted cells will pull from the CBIS "Entire Worksheet" Screen tab. </t>
    </r>
  </si>
  <si>
    <t>6. Estimated Midpoint</t>
  </si>
  <si>
    <t>B1. Basic: Renovated Area</t>
  </si>
  <si>
    <t xml:space="preserve">Escalation is set at 4.5% for 2025, 5% for 2026, and 3.5% for 2027 and each succeeding calendar year. Escalation for 2024 was set at 5.5%. </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</si>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</sst>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 #,##0.000000_);_(* \(#,##0.000000\);_(* &quot;-&quot;??_);_(@_)"/>
    <numFmt numFmtId="166" formatCode="0.0%"/>
    <numFmt numFmtId="167" formatCode="[$-409]d\-mmm\-yy;@"/>
    <numFmt numFmtId="168" formatCode="_(&quot;$&quot;* #,##0_);_(&quot;$&quot;* \(#,##0\);_(\ &quot;0&quot;_);_(@_)"/>
  </numFmts>
  <fonts count="22">
    <font>
      <sz val="12"/>
      <color theme="1"/>
      <name val="Times New Roman"/>
      <family val="2"/>
    </font>
    <font>
      <sz val="11"/>
      <color theme="1"/>
      <name val="Calibri"/>
      <family val="2"/>
      <scheme val="minor"/>
    </font>
    <font>
      <sz val="11"/>
      <color theme="1"/>
      <name val="Calibri"/>
      <family val="2"/>
      <scheme val="minor"/>
    </font>
    <font>
      <sz val="12"/>
      <name val="SWISS"/>
    </font>
    <font>
      <sz val="12"/>
      <name val="Arial"/>
      <family val="2"/>
    </font>
    <font>
      <b/>
      <sz val="12"/>
      <name val="Arial"/>
      <family val="2"/>
    </font>
    <font>
      <sz val="10"/>
      <name val="Arial"/>
      <family val="2"/>
    </font>
    <font>
      <sz val="12"/>
      <color theme="1"/>
      <name val="Arial"/>
      <family val="2"/>
    </font>
    <font>
      <sz val="12"/>
      <color theme="1"/>
      <name val="Times New Roman"/>
      <family val="2"/>
    </font>
    <font>
      <b/>
      <sz val="14"/>
      <name val="Arial"/>
      <family val="2"/>
    </font>
    <font>
      <b/>
      <sz val="14"/>
      <name val="Arial Black"/>
      <family val="2"/>
    </font>
    <font>
      <sz val="11"/>
      <color theme="1"/>
      <name val="Cambria"/>
      <family val="1"/>
    </font>
    <font>
      <sz val="14"/>
      <color rgb="FFFF0000"/>
      <name val="Arial"/>
      <family val="2"/>
    </font>
    <font>
      <sz val="14"/>
      <color rgb="FFC00000"/>
      <name val="Arial"/>
      <family val="2"/>
    </font>
    <font>
      <b/>
      <sz val="14"/>
      <color theme="4" tint="-0.249977111117893"/>
      <name val="Arial"/>
      <family val="2"/>
    </font>
    <font>
      <sz val="14"/>
      <color theme="3" tint="0.39997558519241921"/>
      <name val="Arial"/>
      <family val="2"/>
    </font>
    <font>
      <sz val="14"/>
      <color theme="4"/>
      <name val="Arial"/>
      <family val="2"/>
    </font>
    <font>
      <b/>
      <sz val="12"/>
      <color theme="0"/>
      <name val="Arial"/>
      <family val="2"/>
    </font>
    <font>
      <sz val="12"/>
      <color theme="0"/>
      <name val="Arial"/>
      <family val="2"/>
    </font>
    <font>
      <sz val="9"/>
      <color rgb="FF000000"/>
      <name val="Arial"/>
      <family val="2"/>
    </font>
    <font>
      <b/>
      <sz val="11"/>
      <color rgb="FF000000"/>
      <name val="Arial"/>
      <family val="2"/>
    </font>
    <font>
      <sz val="11"/>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7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right/>
      <top style="hair">
        <color indexed="64"/>
      </top>
      <bottom style="thin">
        <color theme="0"/>
      </bottom>
      <diagonal/>
    </border>
    <border>
      <left/>
      <right/>
      <top style="hair">
        <color indexed="64"/>
      </top>
      <bottom/>
      <diagonal/>
    </border>
    <border>
      <left style="thin">
        <color theme="0"/>
      </left>
      <right/>
      <top style="thin">
        <color theme="0"/>
      </top>
      <bottom style="hair">
        <color indexed="64"/>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indexed="64"/>
      </bottom>
      <diagonal/>
    </border>
    <border>
      <left/>
      <right style="thin">
        <color theme="0"/>
      </right>
      <top/>
      <bottom style="thin">
        <color theme="0"/>
      </bottom>
      <diagonal/>
    </border>
    <border>
      <left/>
      <right style="thin">
        <color theme="0"/>
      </right>
      <top style="thin">
        <color indexed="64"/>
      </top>
      <bottom/>
      <diagonal/>
    </border>
    <border>
      <left style="thin">
        <color theme="0"/>
      </left>
      <right style="thin">
        <color theme="0"/>
      </right>
      <top/>
      <bottom style="thin">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bottom/>
      <diagonal/>
    </border>
    <border>
      <left style="thin">
        <color theme="0"/>
      </left>
      <right style="thin">
        <color theme="0"/>
      </right>
      <top style="thin">
        <color theme="0"/>
      </top>
      <bottom style="hair">
        <color indexed="64"/>
      </bottom>
      <diagonal/>
    </border>
    <border>
      <left style="thin">
        <color theme="0"/>
      </left>
      <right style="medium">
        <color theme="4"/>
      </right>
      <top style="medium">
        <color theme="4"/>
      </top>
      <bottom style="thin">
        <color theme="0"/>
      </bottom>
      <diagonal/>
    </border>
    <border>
      <left style="thin">
        <color theme="0"/>
      </left>
      <right style="medium">
        <color theme="4"/>
      </right>
      <top style="thin">
        <color theme="0"/>
      </top>
      <bottom style="thin">
        <color theme="0"/>
      </bottom>
      <diagonal/>
    </border>
    <border>
      <left style="medium">
        <color theme="4"/>
      </left>
      <right/>
      <top style="medium">
        <color theme="4"/>
      </top>
      <bottom style="thin">
        <color theme="0"/>
      </bottom>
      <diagonal/>
    </border>
    <border>
      <left/>
      <right/>
      <top style="medium">
        <color theme="4"/>
      </top>
      <bottom style="thin">
        <color theme="0"/>
      </bottom>
      <diagonal/>
    </border>
    <border>
      <left/>
      <right style="thin">
        <color theme="0"/>
      </right>
      <top style="medium">
        <color theme="4"/>
      </top>
      <bottom style="thin">
        <color theme="0"/>
      </bottom>
      <diagonal/>
    </border>
    <border>
      <left style="medium">
        <color theme="4"/>
      </left>
      <right/>
      <top style="thin">
        <color theme="0"/>
      </top>
      <bottom style="thin">
        <color theme="0"/>
      </bottom>
      <diagonal/>
    </border>
    <border>
      <left/>
      <right style="medium">
        <color theme="4"/>
      </right>
      <top style="thin">
        <color theme="0"/>
      </top>
      <bottom/>
      <diagonal/>
    </border>
    <border>
      <left/>
      <right style="medium">
        <color theme="4"/>
      </right>
      <top style="thin">
        <color theme="0"/>
      </top>
      <bottom style="thin">
        <color theme="0"/>
      </bottom>
      <diagonal/>
    </border>
    <border>
      <left style="medium">
        <color theme="4"/>
      </left>
      <right/>
      <top style="thin">
        <color theme="0"/>
      </top>
      <bottom/>
      <diagonal/>
    </border>
    <border>
      <left style="thin">
        <color theme="0"/>
      </left>
      <right/>
      <top/>
      <bottom style="thin">
        <color indexed="64"/>
      </bottom>
      <diagonal/>
    </border>
    <border>
      <left/>
      <right style="thin">
        <color theme="0"/>
      </right>
      <top style="thin">
        <color theme="0"/>
      </top>
      <bottom/>
      <diagonal/>
    </border>
    <border>
      <left style="medium">
        <color theme="4"/>
      </left>
      <right/>
      <top style="thick">
        <color indexed="64"/>
      </top>
      <bottom style="medium">
        <color theme="4"/>
      </bottom>
      <diagonal/>
    </border>
    <border>
      <left/>
      <right/>
      <top style="thick">
        <color indexed="64"/>
      </top>
      <bottom style="medium">
        <color theme="4"/>
      </bottom>
      <diagonal/>
    </border>
    <border>
      <left/>
      <right style="thin">
        <color theme="0"/>
      </right>
      <top style="thick">
        <color indexed="64"/>
      </top>
      <bottom style="medium">
        <color theme="4"/>
      </bottom>
      <diagonal/>
    </border>
    <border>
      <left style="thin">
        <color theme="0"/>
      </left>
      <right style="medium">
        <color theme="4"/>
      </right>
      <top style="thick">
        <color indexed="64"/>
      </top>
      <bottom style="medium">
        <color theme="4"/>
      </bottom>
      <diagonal/>
    </border>
    <border>
      <left style="thin">
        <color theme="0"/>
      </left>
      <right style="medium">
        <color theme="4"/>
      </right>
      <top style="thin">
        <color theme="0"/>
      </top>
      <bottom/>
      <diagonal/>
    </border>
    <border>
      <left/>
      <right style="thin">
        <color theme="0"/>
      </right>
      <top style="hair">
        <color indexed="64"/>
      </top>
      <bottom style="thin">
        <color theme="0"/>
      </bottom>
      <diagonal/>
    </border>
    <border>
      <left style="thin">
        <color theme="0"/>
      </left>
      <right style="thin">
        <color theme="0"/>
      </right>
      <top style="hair">
        <color indexed="64"/>
      </top>
      <bottom style="thin">
        <color theme="0"/>
      </bottom>
      <diagonal/>
    </border>
    <border>
      <left style="thin">
        <color theme="0"/>
      </left>
      <right/>
      <top style="hair">
        <color indexed="64"/>
      </top>
      <bottom style="thin">
        <color theme="0"/>
      </bottom>
      <diagonal/>
    </border>
    <border>
      <left style="thin">
        <color theme="0"/>
      </left>
      <right style="thin">
        <color theme="0"/>
      </right>
      <top style="hair">
        <color indexed="64"/>
      </top>
      <bottom/>
      <diagonal/>
    </border>
    <border>
      <left style="thin">
        <color theme="0"/>
      </left>
      <right/>
      <top style="hair">
        <color indexed="64"/>
      </top>
      <bottom/>
      <diagonal/>
    </border>
    <border>
      <left style="thin">
        <color theme="0"/>
      </left>
      <right style="thin">
        <color theme="0"/>
      </right>
      <top style="medium">
        <color theme="4"/>
      </top>
      <bottom/>
      <diagonal/>
    </border>
    <border>
      <left style="hair">
        <color theme="0"/>
      </left>
      <right/>
      <top style="hair">
        <color indexed="64"/>
      </top>
      <bottom style="thin">
        <color theme="0"/>
      </bottom>
      <diagonal/>
    </border>
    <border>
      <left/>
      <right/>
      <top style="thin">
        <color theme="0"/>
      </top>
      <bottom style="thick">
        <color indexed="64"/>
      </bottom>
      <diagonal/>
    </border>
    <border>
      <left style="thin">
        <color theme="0"/>
      </left>
      <right/>
      <top style="thin">
        <color theme="0"/>
      </top>
      <bottom style="thick">
        <color indexed="64"/>
      </bottom>
      <diagonal/>
    </border>
    <border>
      <left style="thin">
        <color theme="0"/>
      </left>
      <right style="thin">
        <color theme="0"/>
      </right>
      <top style="thin">
        <color theme="0"/>
      </top>
      <bottom style="thick">
        <color indexed="64"/>
      </bottom>
      <diagonal/>
    </border>
    <border>
      <left/>
      <right style="thin">
        <color theme="0"/>
      </right>
      <top/>
      <bottom style="hair">
        <color indexed="64"/>
      </bottom>
      <diagonal/>
    </border>
    <border>
      <left style="thin">
        <color theme="0"/>
      </left>
      <right/>
      <top/>
      <bottom style="hair">
        <color indexed="64"/>
      </bottom>
      <diagonal/>
    </border>
    <border>
      <left style="thin">
        <color theme="0"/>
      </left>
      <right style="thin">
        <color theme="0"/>
      </right>
      <top/>
      <bottom style="hair">
        <color indexed="64"/>
      </bottom>
      <diagonal/>
    </border>
    <border>
      <left style="thin">
        <color theme="0"/>
      </left>
      <right style="thin">
        <color theme="0"/>
      </right>
      <top style="thin">
        <color theme="0"/>
      </top>
      <bottom style="medium">
        <color theme="0" tint="-0.499984740745262"/>
      </bottom>
      <diagonal/>
    </border>
    <border>
      <left style="thin">
        <color theme="0"/>
      </left>
      <right/>
      <top style="thin">
        <color theme="0"/>
      </top>
      <bottom style="medium">
        <color theme="0" tint="-0.499984740745262"/>
      </bottom>
      <diagonal/>
    </border>
    <border>
      <left/>
      <right style="thin">
        <color theme="0"/>
      </right>
      <top style="thin">
        <color theme="0"/>
      </top>
      <bottom style="medium">
        <color theme="0" tint="-0.499984740745262"/>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style="thin">
        <color theme="0"/>
      </left>
      <right style="thin">
        <color theme="0"/>
      </right>
      <top style="medium">
        <color indexed="64"/>
      </top>
      <bottom style="thin">
        <color theme="0"/>
      </bottom>
      <diagonal/>
    </border>
  </borders>
  <cellStyleXfs count="8">
    <xf numFmtId="0" fontId="0" fillId="0" borderId="0"/>
    <xf numFmtId="0" fontId="3"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8" fillId="0" borderId="0"/>
    <xf numFmtId="9" fontId="2" fillId="0" borderId="0" applyFont="0" applyFill="0" applyBorder="0" applyAlignment="0" applyProtection="0"/>
    <xf numFmtId="9" fontId="1" fillId="0" borderId="0" applyFont="0" applyFill="0" applyBorder="0" applyAlignment="0" applyProtection="0"/>
  </cellStyleXfs>
  <cellXfs count="358">
    <xf numFmtId="0" fontId="0" fillId="0" borderId="0" xfId="0"/>
    <xf numFmtId="0" fontId="4" fillId="0" borderId="0" xfId="1" applyFont="1"/>
    <xf numFmtId="164" fontId="4" fillId="0" borderId="0" xfId="1" applyNumberFormat="1" applyFont="1"/>
    <xf numFmtId="0" fontId="5" fillId="0" borderId="0" xfId="1" applyFont="1"/>
    <xf numFmtId="0" fontId="4" fillId="0" borderId="0" xfId="1" applyFont="1" applyAlignment="1">
      <alignment horizontal="left" indent="2"/>
    </xf>
    <xf numFmtId="165" fontId="4" fillId="0" borderId="0" xfId="1" applyNumberFormat="1" applyFont="1"/>
    <xf numFmtId="0" fontId="5" fillId="0" borderId="0" xfId="1" quotePrefix="1" applyFont="1"/>
    <xf numFmtId="0" fontId="4" fillId="0" borderId="0" xfId="1" applyFont="1" applyAlignment="1">
      <alignment horizontal="center"/>
    </xf>
    <xf numFmtId="0" fontId="4" fillId="0" borderId="0" xfId="1" applyFont="1" applyAlignment="1">
      <alignment horizontal="left" vertical="top" wrapText="1"/>
    </xf>
    <xf numFmtId="17" fontId="4" fillId="0" borderId="0" xfId="1" applyNumberFormat="1" applyFont="1"/>
    <xf numFmtId="0" fontId="4" fillId="0" borderId="7" xfId="1" applyFont="1" applyBorder="1"/>
    <xf numFmtId="0" fontId="5" fillId="0" borderId="9" xfId="1" applyFont="1" applyBorder="1" applyAlignment="1">
      <alignment horizontal="left" vertical="top"/>
    </xf>
    <xf numFmtId="0" fontId="5" fillId="2" borderId="8" xfId="1" applyFont="1" applyFill="1" applyBorder="1"/>
    <xf numFmtId="0" fontId="4" fillId="2" borderId="9" xfId="1" applyFont="1" applyFill="1" applyBorder="1"/>
    <xf numFmtId="0" fontId="5" fillId="2" borderId="13" xfId="1" applyFont="1" applyFill="1" applyBorder="1"/>
    <xf numFmtId="0" fontId="5" fillId="2" borderId="0" xfId="1" applyFont="1" applyFill="1"/>
    <xf numFmtId="0" fontId="5" fillId="2" borderId="11" xfId="1" applyFont="1" applyFill="1" applyBorder="1"/>
    <xf numFmtId="0" fontId="4" fillId="2" borderId="7" xfId="1" applyFont="1" applyFill="1" applyBorder="1"/>
    <xf numFmtId="0" fontId="5" fillId="2" borderId="7" xfId="1" applyFont="1" applyFill="1" applyBorder="1"/>
    <xf numFmtId="0" fontId="4" fillId="2" borderId="12" xfId="1" applyFont="1" applyFill="1" applyBorder="1"/>
    <xf numFmtId="0" fontId="4" fillId="0" borderId="0" xfId="1" applyFont="1" applyAlignment="1">
      <alignment horizontal="left"/>
    </xf>
    <xf numFmtId="17" fontId="4" fillId="0" borderId="0" xfId="1" applyNumberFormat="1" applyFont="1" applyAlignment="1">
      <alignment horizontal="center"/>
    </xf>
    <xf numFmtId="0" fontId="4" fillId="0" borderId="0" xfId="1" applyFont="1" applyAlignment="1">
      <alignment horizontal="right"/>
    </xf>
    <xf numFmtId="17" fontId="4" fillId="0" borderId="0" xfId="1" applyNumberFormat="1" applyFont="1" applyAlignment="1">
      <alignment horizontal="left"/>
    </xf>
    <xf numFmtId="0" fontId="5" fillId="0" borderId="0" xfId="1" applyFont="1" applyAlignment="1">
      <alignment vertical="top"/>
    </xf>
    <xf numFmtId="0" fontId="4" fillId="0" borderId="0" xfId="1" applyFont="1" applyAlignment="1">
      <alignment vertical="top"/>
    </xf>
    <xf numFmtId="17" fontId="4" fillId="0" borderId="0" xfId="1" applyNumberFormat="1" applyFont="1" applyAlignment="1">
      <alignment horizontal="center" vertical="top"/>
    </xf>
    <xf numFmtId="0" fontId="4" fillId="0" borderId="0" xfId="1" applyFont="1" applyAlignment="1">
      <alignment horizontal="left" vertical="top"/>
    </xf>
    <xf numFmtId="0" fontId="5" fillId="0" borderId="0" xfId="1" applyFont="1" applyAlignment="1">
      <alignment horizontal="center"/>
    </xf>
    <xf numFmtId="0" fontId="5" fillId="0" borderId="6" xfId="1" applyFont="1" applyBorder="1"/>
    <xf numFmtId="0" fontId="4" fillId="0" borderId="5" xfId="1" applyFont="1" applyBorder="1"/>
    <xf numFmtId="0" fontId="4" fillId="0" borderId="0" xfId="1" applyFont="1" applyAlignment="1">
      <alignment horizontal="left" indent="1"/>
    </xf>
    <xf numFmtId="164" fontId="4" fillId="0" borderId="0" xfId="4" applyNumberFormat="1" applyFont="1" applyFill="1" applyProtection="1"/>
    <xf numFmtId="2" fontId="4" fillId="0" borderId="0" xfId="4" applyNumberFormat="1" applyFont="1" applyFill="1" applyAlignment="1" applyProtection="1">
      <alignment horizontal="right"/>
    </xf>
    <xf numFmtId="0" fontId="5" fillId="0" borderId="3" xfId="1" applyFont="1" applyBorder="1"/>
    <xf numFmtId="0" fontId="4" fillId="0" borderId="2" xfId="1" applyFont="1" applyBorder="1"/>
    <xf numFmtId="0" fontId="11" fillId="0" borderId="0" xfId="5" applyFont="1" applyAlignment="1">
      <alignment vertical="center"/>
    </xf>
    <xf numFmtId="164" fontId="4" fillId="0" borderId="0" xfId="4" applyNumberFormat="1" applyFont="1" applyFill="1" applyBorder="1" applyProtection="1"/>
    <xf numFmtId="2" fontId="4" fillId="0" borderId="0" xfId="4" applyNumberFormat="1" applyFont="1" applyFill="1" applyBorder="1" applyAlignment="1" applyProtection="1">
      <alignment horizontal="right"/>
    </xf>
    <xf numFmtId="166" fontId="4" fillId="0" borderId="0" xfId="7" applyNumberFormat="1" applyFont="1" applyFill="1" applyBorder="1" applyAlignment="1" applyProtection="1">
      <alignment horizontal="right"/>
    </xf>
    <xf numFmtId="164" fontId="4" fillId="2" borderId="9" xfId="4" applyNumberFormat="1" applyFont="1" applyFill="1" applyBorder="1" applyProtection="1"/>
    <xf numFmtId="2" fontId="4" fillId="2" borderId="9" xfId="4" applyNumberFormat="1" applyFont="1" applyFill="1" applyBorder="1" applyAlignment="1" applyProtection="1">
      <alignment horizontal="right"/>
    </xf>
    <xf numFmtId="166" fontId="4" fillId="2" borderId="9" xfId="7" applyNumberFormat="1" applyFont="1" applyFill="1" applyBorder="1" applyAlignment="1" applyProtection="1">
      <alignment horizontal="right"/>
    </xf>
    <xf numFmtId="0" fontId="5" fillId="0" borderId="0" xfId="1" applyFont="1" applyAlignment="1">
      <alignment horizontal="right"/>
    </xf>
    <xf numFmtId="164" fontId="4" fillId="0" borderId="0" xfId="4" applyNumberFormat="1" applyFont="1" applyProtection="1"/>
    <xf numFmtId="0" fontId="5" fillId="0" borderId="0" xfId="1" applyFont="1" applyAlignment="1">
      <alignment horizontal="left"/>
    </xf>
    <xf numFmtId="0" fontId="4" fillId="0" borderId="0" xfId="1" applyFont="1" applyAlignment="1">
      <alignment horizontal="left" indent="4"/>
    </xf>
    <xf numFmtId="44" fontId="4" fillId="0" borderId="0" xfId="3" applyFont="1" applyFill="1" applyProtection="1"/>
    <xf numFmtId="168" fontId="4" fillId="0" borderId="0" xfId="1" applyNumberFormat="1" applyFont="1"/>
    <xf numFmtId="9" fontId="4" fillId="0" borderId="0" xfId="1" applyNumberFormat="1" applyFont="1"/>
    <xf numFmtId="44" fontId="4" fillId="0" borderId="0" xfId="3" applyFont="1" applyFill="1" applyBorder="1" applyAlignment="1" applyProtection="1">
      <alignment horizontal="right"/>
    </xf>
    <xf numFmtId="164" fontId="4" fillId="0" borderId="7" xfId="4" applyNumberFormat="1" applyFont="1" applyFill="1" applyBorder="1" applyProtection="1"/>
    <xf numFmtId="0" fontId="4" fillId="0" borderId="9" xfId="1" applyFont="1" applyBorder="1" applyAlignment="1">
      <alignment horizontal="left" indent="2"/>
    </xf>
    <xf numFmtId="0" fontId="4" fillId="0" borderId="9" xfId="1" applyFont="1" applyBorder="1"/>
    <xf numFmtId="164" fontId="4" fillId="0" borderId="9" xfId="4" applyNumberFormat="1" applyFont="1" applyFill="1" applyBorder="1" applyAlignment="1" applyProtection="1">
      <alignment horizontal="right"/>
    </xf>
    <xf numFmtId="2" fontId="4" fillId="0" borderId="9" xfId="4" applyNumberFormat="1" applyFont="1" applyFill="1" applyBorder="1" applyAlignment="1" applyProtection="1">
      <alignment horizontal="left"/>
    </xf>
    <xf numFmtId="164" fontId="4" fillId="0" borderId="9" xfId="4" applyNumberFormat="1" applyFont="1" applyFill="1" applyBorder="1" applyProtection="1"/>
    <xf numFmtId="164" fontId="4" fillId="0" borderId="0" xfId="4" applyNumberFormat="1" applyFont="1" applyFill="1" applyAlignment="1" applyProtection="1">
      <alignment horizontal="right"/>
    </xf>
    <xf numFmtId="10" fontId="7" fillId="0" borderId="0" xfId="5" applyNumberFormat="1" applyFont="1" applyAlignment="1">
      <alignment horizontal="left"/>
    </xf>
    <xf numFmtId="0" fontId="5" fillId="2" borderId="0" xfId="1" applyFont="1" applyFill="1" applyAlignment="1">
      <alignment horizontal="left" indent="2"/>
    </xf>
    <xf numFmtId="164" fontId="5" fillId="2" borderId="0" xfId="4" applyNumberFormat="1" applyFont="1" applyFill="1" applyProtection="1"/>
    <xf numFmtId="0" fontId="4" fillId="0" borderId="7" xfId="1" applyFont="1" applyBorder="1" applyAlignment="1">
      <alignment horizontal="left" indent="2"/>
    </xf>
    <xf numFmtId="164" fontId="4" fillId="0" borderId="0" xfId="4" applyNumberFormat="1" applyFont="1" applyFill="1" applyBorder="1" applyAlignment="1" applyProtection="1">
      <alignment horizontal="right"/>
    </xf>
    <xf numFmtId="2" fontId="4" fillId="0" borderId="0" xfId="4" applyNumberFormat="1" applyFont="1" applyFill="1" applyBorder="1" applyAlignment="1" applyProtection="1">
      <alignment horizontal="left"/>
    </xf>
    <xf numFmtId="10" fontId="4" fillId="0" borderId="0" xfId="2" applyNumberFormat="1" applyFont="1" applyFill="1" applyBorder="1" applyAlignment="1" applyProtection="1">
      <alignment horizontal="left"/>
    </xf>
    <xf numFmtId="0" fontId="5" fillId="0" borderId="0" xfId="1" applyFont="1" applyAlignment="1">
      <alignment horizontal="left" indent="4"/>
    </xf>
    <xf numFmtId="164" fontId="4" fillId="2" borderId="9" xfId="1" applyNumberFormat="1" applyFont="1" applyFill="1" applyBorder="1"/>
    <xf numFmtId="10" fontId="4" fillId="0" borderId="0" xfId="2" applyNumberFormat="1" applyFont="1" applyFill="1" applyAlignment="1" applyProtection="1">
      <alignment horizontal="left"/>
    </xf>
    <xf numFmtId="0" fontId="4" fillId="2" borderId="15" xfId="1" applyFont="1" applyFill="1" applyBorder="1"/>
    <xf numFmtId="164" fontId="4" fillId="2" borderId="15" xfId="1" applyNumberFormat="1" applyFont="1" applyFill="1" applyBorder="1"/>
    <xf numFmtId="164" fontId="5" fillId="2" borderId="0" xfId="4" applyNumberFormat="1" applyFont="1" applyFill="1" applyBorder="1" applyProtection="1"/>
    <xf numFmtId="164" fontId="5" fillId="0" borderId="0" xfId="1" applyNumberFormat="1" applyFont="1"/>
    <xf numFmtId="0" fontId="4" fillId="0" borderId="0" xfId="1" quotePrefix="1" applyFont="1"/>
    <xf numFmtId="3" fontId="4" fillId="0" borderId="0" xfId="1" applyNumberFormat="1" applyFont="1"/>
    <xf numFmtId="0" fontId="5" fillId="0" borderId="0" xfId="1" applyFont="1" applyAlignment="1">
      <alignment horizontal="left" vertical="top"/>
    </xf>
    <xf numFmtId="164" fontId="5" fillId="0" borderId="0" xfId="1" applyNumberFormat="1" applyFont="1" applyAlignment="1">
      <alignment horizontal="left" vertical="top"/>
    </xf>
    <xf numFmtId="49" fontId="4" fillId="0" borderId="0" xfId="1" applyNumberFormat="1" applyFont="1" applyAlignment="1">
      <alignment horizontal="left" indent="4"/>
    </xf>
    <xf numFmtId="49" fontId="4" fillId="0" borderId="0" xfId="1" applyNumberFormat="1" applyFont="1" applyAlignment="1">
      <alignment horizontal="right"/>
    </xf>
    <xf numFmtId="0" fontId="4" fillId="2" borderId="0" xfId="1" applyFont="1" applyFill="1"/>
    <xf numFmtId="10" fontId="4" fillId="0" borderId="0" xfId="7" applyNumberFormat="1" applyFont="1" applyFill="1" applyAlignment="1" applyProtection="1">
      <alignment horizontal="right"/>
    </xf>
    <xf numFmtId="17" fontId="4" fillId="3" borderId="0" xfId="1" applyNumberFormat="1" applyFont="1" applyFill="1" applyAlignment="1" applyProtection="1">
      <alignment horizontal="center"/>
      <protection locked="0"/>
    </xf>
    <xf numFmtId="17" fontId="4" fillId="3" borderId="0" xfId="1" applyNumberFormat="1" applyFont="1" applyFill="1" applyAlignment="1" applyProtection="1">
      <alignment horizontal="center" vertical="top"/>
      <protection locked="0"/>
    </xf>
    <xf numFmtId="0" fontId="4" fillId="3" borderId="0" xfId="1" applyFont="1" applyFill="1" applyAlignment="1" applyProtection="1">
      <alignment horizontal="right"/>
      <protection locked="0"/>
    </xf>
    <xf numFmtId="167" fontId="4" fillId="3" borderId="14" xfId="1" applyNumberFormat="1" applyFont="1" applyFill="1" applyBorder="1" applyAlignment="1" applyProtection="1">
      <alignment horizontal="left"/>
      <protection locked="0"/>
    </xf>
    <xf numFmtId="17" fontId="4" fillId="3" borderId="14" xfId="1" applyNumberFormat="1" applyFont="1" applyFill="1" applyBorder="1" applyAlignment="1" applyProtection="1">
      <alignment horizontal="left"/>
      <protection locked="0"/>
    </xf>
    <xf numFmtId="166" fontId="4" fillId="3" borderId="0" xfId="1" applyNumberFormat="1" applyFont="1" applyFill="1" applyProtection="1">
      <protection locked="0"/>
    </xf>
    <xf numFmtId="166" fontId="4" fillId="3" borderId="0" xfId="1" applyNumberFormat="1" applyFont="1" applyFill="1" applyAlignment="1" applyProtection="1">
      <alignment horizontal="right"/>
      <protection locked="0"/>
    </xf>
    <xf numFmtId="37" fontId="4" fillId="3" borderId="0" xfId="1" applyNumberFormat="1" applyFont="1" applyFill="1" applyProtection="1">
      <protection locked="0"/>
    </xf>
    <xf numFmtId="37" fontId="4" fillId="3" borderId="7" xfId="1" applyNumberFormat="1" applyFont="1" applyFill="1" applyBorder="1" applyProtection="1">
      <protection locked="0"/>
    </xf>
    <xf numFmtId="2" fontId="4" fillId="3" borderId="9" xfId="4" applyNumberFormat="1" applyFont="1" applyFill="1" applyBorder="1" applyAlignment="1" applyProtection="1">
      <alignment horizontal="left"/>
      <protection locked="0"/>
    </xf>
    <xf numFmtId="37" fontId="4" fillId="3" borderId="0" xfId="4" applyNumberFormat="1" applyFont="1" applyFill="1" applyProtection="1">
      <protection locked="0"/>
    </xf>
    <xf numFmtId="164" fontId="4" fillId="0" borderId="15" xfId="1" applyNumberFormat="1" applyFont="1" applyBorder="1"/>
    <xf numFmtId="164" fontId="4" fillId="0" borderId="15" xfId="4" applyNumberFormat="1" applyFont="1" applyFill="1" applyBorder="1" applyProtection="1"/>
    <xf numFmtId="17" fontId="4" fillId="0" borderId="0" xfId="1" applyNumberFormat="1" applyFont="1" applyAlignment="1" applyProtection="1">
      <alignment horizontal="center"/>
      <protection locked="0"/>
    </xf>
    <xf numFmtId="1" fontId="4" fillId="3" borderId="0" xfId="4" applyNumberFormat="1" applyFont="1" applyFill="1" applyAlignment="1" applyProtection="1">
      <alignment horizontal="right"/>
      <protection locked="0"/>
    </xf>
    <xf numFmtId="1" fontId="4" fillId="3" borderId="0" xfId="3" applyNumberFormat="1" applyFont="1" applyFill="1" applyAlignment="1" applyProtection="1">
      <alignment horizontal="right"/>
      <protection locked="0"/>
    </xf>
    <xf numFmtId="167" fontId="4" fillId="3" borderId="16" xfId="1" applyNumberFormat="1" applyFont="1" applyFill="1" applyBorder="1" applyAlignment="1" applyProtection="1">
      <alignment horizontal="left"/>
      <protection locked="0"/>
    </xf>
    <xf numFmtId="0" fontId="4" fillId="3" borderId="18" xfId="1" applyFont="1" applyFill="1" applyBorder="1" applyProtection="1">
      <protection locked="0"/>
    </xf>
    <xf numFmtId="14" fontId="4" fillId="3" borderId="16" xfId="1" applyNumberFormat="1" applyFont="1" applyFill="1" applyBorder="1" applyAlignment="1" applyProtection="1">
      <alignment horizontal="left"/>
      <protection locked="0"/>
    </xf>
    <xf numFmtId="0" fontId="5" fillId="3" borderId="16" xfId="1" applyFont="1" applyFill="1" applyBorder="1" applyAlignment="1" applyProtection="1">
      <alignment horizontal="left"/>
      <protection locked="0"/>
    </xf>
    <xf numFmtId="14" fontId="5" fillId="3" borderId="16" xfId="1" applyNumberFormat="1" applyFont="1" applyFill="1" applyBorder="1" applyAlignment="1" applyProtection="1">
      <alignment horizontal="left"/>
      <protection locked="0"/>
    </xf>
    <xf numFmtId="0" fontId="4" fillId="0" borderId="22" xfId="1" applyFont="1" applyBorder="1"/>
    <xf numFmtId="0" fontId="4" fillId="0" borderId="0" xfId="1" applyFont="1" applyAlignment="1">
      <alignment horizontal="right" vertical="top"/>
    </xf>
    <xf numFmtId="164" fontId="4" fillId="0" borderId="0" xfId="1" applyNumberFormat="1" applyFont="1" applyAlignment="1">
      <alignment horizontal="right"/>
    </xf>
    <xf numFmtId="164" fontId="4" fillId="0" borderId="0" xfId="1" applyNumberFormat="1" applyFont="1" applyAlignment="1">
      <alignment horizontal="right" vertical="top"/>
    </xf>
    <xf numFmtId="0" fontId="4" fillId="4" borderId="16" xfId="1" applyFont="1" applyFill="1" applyBorder="1" applyAlignment="1">
      <alignment horizontal="left"/>
    </xf>
    <xf numFmtId="2" fontId="4" fillId="0" borderId="32" xfId="4" applyNumberFormat="1" applyFont="1" applyFill="1" applyBorder="1" applyAlignment="1" applyProtection="1">
      <alignment horizontal="right"/>
    </xf>
    <xf numFmtId="2" fontId="4" fillId="0" borderId="31" xfId="4" applyNumberFormat="1" applyFont="1" applyFill="1" applyBorder="1" applyAlignment="1" applyProtection="1">
      <alignment horizontal="right"/>
    </xf>
    <xf numFmtId="2" fontId="4" fillId="0" borderId="33" xfId="4" applyNumberFormat="1" applyFont="1" applyFill="1" applyBorder="1" applyAlignment="1" applyProtection="1">
      <alignment horizontal="right"/>
    </xf>
    <xf numFmtId="2" fontId="4" fillId="0" borderId="27" xfId="4" applyNumberFormat="1" applyFont="1" applyFill="1" applyBorder="1" applyAlignment="1" applyProtection="1">
      <alignment horizontal="right"/>
    </xf>
    <xf numFmtId="10" fontId="4" fillId="0" borderId="34" xfId="7" applyNumberFormat="1" applyFont="1" applyFill="1" applyBorder="1" applyAlignment="1" applyProtection="1">
      <alignment horizontal="right"/>
    </xf>
    <xf numFmtId="37" fontId="4" fillId="3" borderId="30" xfId="1" applyNumberFormat="1" applyFont="1" applyFill="1" applyBorder="1" applyProtection="1">
      <protection locked="0"/>
    </xf>
    <xf numFmtId="37" fontId="4" fillId="3" borderId="30" xfId="4" applyNumberFormat="1" applyFont="1" applyFill="1" applyBorder="1" applyProtection="1">
      <protection locked="0"/>
    </xf>
    <xf numFmtId="166" fontId="4" fillId="0" borderId="28" xfId="7" applyNumberFormat="1" applyFont="1" applyFill="1" applyBorder="1" applyAlignment="1" applyProtection="1">
      <alignment horizontal="right"/>
    </xf>
    <xf numFmtId="164" fontId="4" fillId="0" borderId="35" xfId="4" applyNumberFormat="1" applyFont="1" applyFill="1" applyBorder="1" applyProtection="1"/>
    <xf numFmtId="166" fontId="4" fillId="0" borderId="35" xfId="7" applyNumberFormat="1" applyFont="1" applyFill="1" applyBorder="1" applyAlignment="1" applyProtection="1">
      <alignment horizontal="right"/>
    </xf>
    <xf numFmtId="166" fontId="4" fillId="0" borderId="37" xfId="7" applyNumberFormat="1" applyFont="1" applyFill="1" applyBorder="1" applyAlignment="1" applyProtection="1">
      <alignment horizontal="right"/>
    </xf>
    <xf numFmtId="164" fontId="4" fillId="0" borderId="16" xfId="4" applyNumberFormat="1" applyFont="1" applyFill="1" applyBorder="1" applyProtection="1"/>
    <xf numFmtId="166" fontId="4" fillId="3" borderId="16" xfId="1" applyNumberFormat="1" applyFont="1" applyFill="1" applyBorder="1" applyProtection="1">
      <protection locked="0"/>
    </xf>
    <xf numFmtId="2" fontId="4" fillId="3" borderId="16" xfId="4" applyNumberFormat="1" applyFont="1" applyFill="1" applyBorder="1" applyAlignment="1" applyProtection="1">
      <alignment horizontal="right"/>
      <protection locked="0"/>
    </xf>
    <xf numFmtId="2" fontId="4" fillId="3" borderId="16" xfId="3" applyNumberFormat="1" applyFont="1" applyFill="1" applyBorder="1" applyAlignment="1" applyProtection="1">
      <alignment horizontal="right"/>
      <protection locked="0"/>
    </xf>
    <xf numFmtId="166" fontId="4" fillId="3" borderId="16" xfId="1" applyNumberFormat="1" applyFont="1" applyFill="1" applyBorder="1" applyAlignment="1" applyProtection="1">
      <alignment horizontal="right"/>
      <protection locked="0"/>
    </xf>
    <xf numFmtId="44" fontId="4" fillId="0" borderId="16" xfId="3" applyFont="1" applyFill="1" applyBorder="1" applyProtection="1"/>
    <xf numFmtId="37" fontId="4" fillId="3" borderId="16" xfId="1" applyNumberFormat="1" applyFont="1" applyFill="1" applyBorder="1" applyProtection="1">
      <protection locked="0"/>
    </xf>
    <xf numFmtId="44" fontId="4" fillId="0" borderId="16" xfId="3" applyFont="1" applyFill="1" applyBorder="1" applyAlignment="1" applyProtection="1">
      <alignment horizontal="right"/>
    </xf>
    <xf numFmtId="0" fontId="4" fillId="3" borderId="18" xfId="1" applyFont="1" applyFill="1" applyBorder="1" applyAlignment="1" applyProtection="1">
      <alignment horizontal="left" indent="2"/>
      <protection locked="0"/>
    </xf>
    <xf numFmtId="164" fontId="4" fillId="0" borderId="38" xfId="4" applyNumberFormat="1" applyFont="1" applyFill="1" applyBorder="1" applyProtection="1"/>
    <xf numFmtId="2" fontId="4" fillId="0" borderId="38" xfId="4" applyNumberFormat="1" applyFont="1" applyFill="1" applyBorder="1" applyAlignment="1" applyProtection="1">
      <alignment horizontal="right"/>
    </xf>
    <xf numFmtId="166" fontId="4" fillId="0" borderId="38" xfId="7" applyNumberFormat="1" applyFont="1" applyFill="1" applyBorder="1" applyAlignment="1" applyProtection="1">
      <alignment horizontal="right"/>
    </xf>
    <xf numFmtId="2" fontId="4" fillId="0" borderId="37" xfId="4" applyNumberFormat="1" applyFont="1" applyFill="1" applyBorder="1" applyAlignment="1" applyProtection="1">
      <alignment horizontal="right"/>
    </xf>
    <xf numFmtId="164" fontId="4" fillId="0" borderId="28" xfId="4" applyNumberFormat="1" applyFont="1" applyFill="1" applyBorder="1" applyAlignment="1" applyProtection="1">
      <alignment horizontal="right"/>
    </xf>
    <xf numFmtId="2" fontId="4" fillId="3" borderId="28" xfId="4" applyNumberFormat="1" applyFont="1" applyFill="1" applyBorder="1" applyAlignment="1" applyProtection="1">
      <alignment horizontal="left"/>
      <protection locked="0"/>
    </xf>
    <xf numFmtId="0" fontId="4" fillId="3" borderId="0" xfId="1" applyFont="1" applyFill="1" applyAlignment="1" applyProtection="1">
      <alignment horizontal="left" indent="1"/>
      <protection locked="0"/>
    </xf>
    <xf numFmtId="0" fontId="4" fillId="3" borderId="0" xfId="1" applyFont="1" applyFill="1" applyProtection="1">
      <protection locked="0"/>
    </xf>
    <xf numFmtId="0" fontId="4" fillId="3" borderId="22" xfId="1" applyFont="1" applyFill="1" applyBorder="1" applyAlignment="1" applyProtection="1">
      <alignment horizontal="left" indent="1"/>
      <protection locked="0"/>
    </xf>
    <xf numFmtId="0" fontId="4" fillId="3" borderId="20" xfId="1" applyFont="1" applyFill="1" applyBorder="1" applyAlignment="1" applyProtection="1">
      <alignment horizontal="left" indent="1"/>
      <protection locked="0"/>
    </xf>
    <xf numFmtId="37" fontId="4" fillId="3" borderId="23" xfId="1" applyNumberFormat="1" applyFont="1" applyFill="1" applyBorder="1" applyProtection="1">
      <protection locked="0"/>
    </xf>
    <xf numFmtId="0" fontId="4" fillId="3" borderId="0" xfId="1" applyFont="1" applyFill="1"/>
    <xf numFmtId="0" fontId="4" fillId="3" borderId="22" xfId="1" applyFont="1" applyFill="1" applyBorder="1" applyAlignment="1" applyProtection="1">
      <alignment horizontal="left" indent="2"/>
      <protection locked="0"/>
    </xf>
    <xf numFmtId="0" fontId="4" fillId="3" borderId="30" xfId="1" applyFont="1" applyFill="1" applyBorder="1" applyProtection="1">
      <protection locked="0"/>
    </xf>
    <xf numFmtId="0" fontId="4" fillId="3" borderId="7" xfId="1" applyFont="1" applyFill="1" applyBorder="1" applyProtection="1">
      <protection locked="0"/>
    </xf>
    <xf numFmtId="1" fontId="4" fillId="3" borderId="0" xfId="4" applyNumberFormat="1" applyFont="1" applyFill="1" applyProtection="1">
      <protection locked="0"/>
    </xf>
    <xf numFmtId="0" fontId="5" fillId="5" borderId="16" xfId="1" applyFont="1" applyFill="1" applyBorder="1" applyAlignment="1">
      <alignment horizontal="right"/>
    </xf>
    <xf numFmtId="0" fontId="4" fillId="3" borderId="22" xfId="1" applyFont="1" applyFill="1" applyBorder="1"/>
    <xf numFmtId="0" fontId="4" fillId="3" borderId="21" xfId="1" applyFont="1" applyFill="1" applyBorder="1"/>
    <xf numFmtId="0" fontId="5" fillId="5" borderId="18" xfId="1" applyFont="1" applyFill="1" applyBorder="1" applyAlignment="1">
      <alignment horizontal="right"/>
    </xf>
    <xf numFmtId="0" fontId="4" fillId="0" borderId="16" xfId="1" applyFont="1" applyBorder="1"/>
    <xf numFmtId="0" fontId="4" fillId="0" borderId="18" xfId="1" applyFont="1" applyBorder="1"/>
    <xf numFmtId="0" fontId="5" fillId="5" borderId="23" xfId="1" applyFont="1" applyFill="1" applyBorder="1" applyAlignment="1">
      <alignment horizontal="right"/>
    </xf>
    <xf numFmtId="0" fontId="5" fillId="5" borderId="16" xfId="1" applyFont="1" applyFill="1" applyBorder="1"/>
    <xf numFmtId="0" fontId="5" fillId="0" borderId="16" xfId="1" applyFont="1" applyBorder="1"/>
    <xf numFmtId="0" fontId="4" fillId="0" borderId="18" xfId="1" applyFont="1" applyBorder="1" applyAlignment="1">
      <alignment horizontal="left"/>
    </xf>
    <xf numFmtId="14" fontId="5" fillId="0" borderId="18" xfId="1" applyNumberFormat="1" applyFont="1" applyBorder="1" applyAlignment="1">
      <alignment horizontal="left"/>
    </xf>
    <xf numFmtId="14" fontId="4" fillId="0" borderId="16" xfId="1" applyNumberFormat="1" applyFont="1" applyBorder="1" applyAlignment="1">
      <alignment horizontal="left"/>
    </xf>
    <xf numFmtId="0" fontId="4" fillId="0" borderId="16" xfId="1" applyFont="1" applyBorder="1" applyAlignment="1">
      <alignment horizontal="left"/>
    </xf>
    <xf numFmtId="15" fontId="4" fillId="0" borderId="16" xfId="1" applyNumberFormat="1" applyFont="1" applyBorder="1" applyAlignment="1">
      <alignment horizontal="center"/>
    </xf>
    <xf numFmtId="17" fontId="4" fillId="0" borderId="18" xfId="1" applyNumberFormat="1" applyFont="1" applyBorder="1" applyAlignment="1">
      <alignment horizontal="center"/>
    </xf>
    <xf numFmtId="0" fontId="5" fillId="5" borderId="16" xfId="1" applyFont="1" applyFill="1" applyBorder="1" applyAlignment="1">
      <alignment vertical="top"/>
    </xf>
    <xf numFmtId="14" fontId="5" fillId="0" borderId="18" xfId="1" applyNumberFormat="1" applyFont="1" applyBorder="1" applyAlignment="1">
      <alignment horizontal="left" vertical="top"/>
    </xf>
    <xf numFmtId="0" fontId="5" fillId="5" borderId="23" xfId="1" applyFont="1" applyFill="1" applyBorder="1" applyAlignment="1">
      <alignment vertical="top"/>
    </xf>
    <xf numFmtId="14" fontId="4" fillId="0" borderId="23" xfId="1" applyNumberFormat="1" applyFont="1" applyBorder="1" applyAlignment="1">
      <alignment horizontal="left"/>
    </xf>
    <xf numFmtId="0" fontId="4" fillId="0" borderId="23" xfId="1" applyFont="1" applyBorder="1" applyAlignment="1">
      <alignment horizontal="left" vertical="top"/>
    </xf>
    <xf numFmtId="0" fontId="5" fillId="0" borderId="23" xfId="1" applyFont="1" applyBorder="1" applyAlignment="1">
      <alignment vertical="top"/>
    </xf>
    <xf numFmtId="0" fontId="4" fillId="0" borderId="19" xfId="1" applyFont="1" applyBorder="1" applyAlignment="1">
      <alignment vertical="top"/>
    </xf>
    <xf numFmtId="15" fontId="4" fillId="0" borderId="23" xfId="1" applyNumberFormat="1" applyFont="1" applyBorder="1" applyAlignment="1">
      <alignment horizontal="center" vertical="top"/>
    </xf>
    <xf numFmtId="0" fontId="4" fillId="0" borderId="26" xfId="1" applyFont="1" applyBorder="1" applyAlignment="1">
      <alignment vertical="top"/>
    </xf>
    <xf numFmtId="0" fontId="17" fillId="6" borderId="0" xfId="1" applyFont="1" applyFill="1" applyAlignment="1">
      <alignment horizontal="left" indent="3"/>
    </xf>
    <xf numFmtId="0" fontId="18" fillId="6" borderId="0" xfId="1" applyFont="1" applyFill="1"/>
    <xf numFmtId="0" fontId="17" fillId="6" borderId="0" xfId="1" applyFont="1" applyFill="1" applyAlignment="1">
      <alignment horizontal="center"/>
    </xf>
    <xf numFmtId="0" fontId="17" fillId="6" borderId="0" xfId="1" applyFont="1" applyFill="1"/>
    <xf numFmtId="0" fontId="4" fillId="0" borderId="30" xfId="1" applyFont="1" applyBorder="1" applyAlignment="1">
      <alignment horizontal="left" indent="1"/>
    </xf>
    <xf numFmtId="0" fontId="4" fillId="3" borderId="30" xfId="1" applyFont="1" applyFill="1" applyBorder="1"/>
    <xf numFmtId="0" fontId="4" fillId="0" borderId="29" xfId="1" applyFont="1" applyBorder="1"/>
    <xf numFmtId="0" fontId="4" fillId="3" borderId="7" xfId="1" applyFont="1" applyFill="1" applyBorder="1"/>
    <xf numFmtId="0" fontId="4" fillId="0" borderId="48" xfId="1" applyFont="1" applyBorder="1"/>
    <xf numFmtId="0" fontId="4" fillId="0" borderId="33" xfId="1" applyFont="1" applyBorder="1"/>
    <xf numFmtId="0" fontId="4" fillId="0" borderId="36" xfId="1" applyFont="1" applyBorder="1"/>
    <xf numFmtId="0" fontId="4" fillId="0" borderId="17" xfId="1" applyFont="1" applyBorder="1"/>
    <xf numFmtId="0" fontId="4" fillId="0" borderId="38" xfId="1" applyFont="1" applyBorder="1"/>
    <xf numFmtId="0" fontId="4" fillId="0" borderId="26" xfId="1" applyFont="1" applyBorder="1"/>
    <xf numFmtId="0" fontId="4" fillId="0" borderId="28" xfId="1" applyFont="1" applyBorder="1"/>
    <xf numFmtId="0" fontId="4" fillId="0" borderId="59" xfId="1" applyFont="1" applyBorder="1"/>
    <xf numFmtId="0" fontId="14" fillId="0" borderId="16" xfId="1" quotePrefix="1" applyFont="1" applyBorder="1"/>
    <xf numFmtId="0" fontId="17" fillId="6" borderId="18" xfId="1" applyFont="1" applyFill="1" applyBorder="1" applyAlignment="1">
      <alignment horizontal="right"/>
    </xf>
    <xf numFmtId="0" fontId="18" fillId="6" borderId="22" xfId="1" applyFont="1" applyFill="1" applyBorder="1" applyAlignment="1">
      <alignment horizontal="center"/>
    </xf>
    <xf numFmtId="0" fontId="17" fillId="6" borderId="22" xfId="1" applyFont="1" applyFill="1" applyBorder="1" applyAlignment="1">
      <alignment horizontal="left"/>
    </xf>
    <xf numFmtId="0" fontId="17" fillId="6" borderId="21" xfId="1" applyFont="1" applyFill="1" applyBorder="1" applyAlignment="1">
      <alignment horizontal="right"/>
    </xf>
    <xf numFmtId="0" fontId="4" fillId="0" borderId="16" xfId="1" applyFont="1" applyBorder="1" applyAlignment="1">
      <alignment horizontal="center"/>
    </xf>
    <xf numFmtId="0" fontId="4" fillId="0" borderId="23" xfId="1" applyFont="1" applyBorder="1"/>
    <xf numFmtId="0" fontId="14" fillId="0" borderId="56" xfId="1" quotePrefix="1" applyFont="1" applyBorder="1" applyAlignment="1">
      <alignment horizontal="left"/>
    </xf>
    <xf numFmtId="0" fontId="4" fillId="0" borderId="56" xfId="1" applyFont="1" applyBorder="1"/>
    <xf numFmtId="0" fontId="4" fillId="0" borderId="57" xfId="1" applyFont="1" applyBorder="1"/>
    <xf numFmtId="0" fontId="4" fillId="3" borderId="21" xfId="1" applyFont="1" applyFill="1" applyBorder="1" applyAlignment="1">
      <alignment horizontal="left" indent="2"/>
    </xf>
    <xf numFmtId="0" fontId="4" fillId="0" borderId="16" xfId="1" applyFont="1" applyBorder="1" applyAlignment="1">
      <alignment horizontal="right"/>
    </xf>
    <xf numFmtId="164" fontId="4" fillId="0" borderId="16" xfId="1" applyNumberFormat="1" applyFont="1" applyBorder="1"/>
    <xf numFmtId="0" fontId="4" fillId="0" borderId="19" xfId="1" applyFont="1" applyBorder="1"/>
    <xf numFmtId="0" fontId="5" fillId="2" borderId="19" xfId="1" applyFont="1" applyFill="1" applyBorder="1" applyAlignment="1">
      <alignment horizontal="left" indent="2"/>
    </xf>
    <xf numFmtId="0" fontId="5" fillId="2" borderId="20" xfId="1" applyFont="1" applyFill="1" applyBorder="1"/>
    <xf numFmtId="0" fontId="14" fillId="0" borderId="56" xfId="1" quotePrefix="1" applyFont="1" applyBorder="1"/>
    <xf numFmtId="0" fontId="4" fillId="0" borderId="58" xfId="1" applyFont="1" applyBorder="1"/>
    <xf numFmtId="3" fontId="4" fillId="0" borderId="58" xfId="1" applyNumberFormat="1" applyFont="1" applyBorder="1"/>
    <xf numFmtId="164" fontId="4" fillId="0" borderId="58" xfId="1" applyNumberFormat="1" applyFont="1" applyBorder="1"/>
    <xf numFmtId="0" fontId="4" fillId="0" borderId="25" xfId="1" applyFont="1" applyBorder="1"/>
    <xf numFmtId="0" fontId="4" fillId="0" borderId="61" xfId="1" applyFont="1" applyBorder="1"/>
    <xf numFmtId="0" fontId="4" fillId="0" borderId="30" xfId="1" quotePrefix="1" applyFont="1" applyBorder="1"/>
    <xf numFmtId="164" fontId="4" fillId="0" borderId="39" xfId="1" applyNumberFormat="1" applyFont="1" applyBorder="1"/>
    <xf numFmtId="0" fontId="5" fillId="0" borderId="21" xfId="1" applyFont="1" applyBorder="1"/>
    <xf numFmtId="0" fontId="4" fillId="0" borderId="45" xfId="1" quotePrefix="1" applyFont="1" applyBorder="1"/>
    <xf numFmtId="164" fontId="4" fillId="0" borderId="40" xfId="1" applyNumberFormat="1" applyFont="1" applyBorder="1"/>
    <xf numFmtId="164" fontId="4" fillId="0" borderId="54" xfId="1" applyNumberFormat="1" applyFont="1" applyBorder="1"/>
    <xf numFmtId="0" fontId="4" fillId="0" borderId="47" xfId="1" applyFont="1" applyBorder="1"/>
    <xf numFmtId="0" fontId="4" fillId="0" borderId="46" xfId="1" quotePrefix="1" applyFont="1" applyBorder="1"/>
    <xf numFmtId="164" fontId="4" fillId="0" borderId="53" xfId="1" applyNumberFormat="1" applyFont="1" applyBorder="1"/>
    <xf numFmtId="0" fontId="4" fillId="0" borderId="37" xfId="1" applyFont="1" applyBorder="1"/>
    <xf numFmtId="0" fontId="5" fillId="0" borderId="60" xfId="1" applyFont="1" applyBorder="1" applyAlignment="1">
      <alignment horizontal="right"/>
    </xf>
    <xf numFmtId="0" fontId="4" fillId="0" borderId="20" xfId="1" applyFont="1" applyBorder="1"/>
    <xf numFmtId="0" fontId="14" fillId="0" borderId="58" xfId="1" quotePrefix="1" applyFont="1" applyBorder="1" applyAlignment="1">
      <alignment horizontal="left"/>
    </xf>
    <xf numFmtId="0" fontId="5" fillId="0" borderId="59" xfId="1" applyFont="1" applyBorder="1" applyAlignment="1">
      <alignment horizontal="right"/>
    </xf>
    <xf numFmtId="0" fontId="4" fillId="2" borderId="30" xfId="1" applyFont="1" applyFill="1" applyBorder="1" applyAlignment="1">
      <alignment horizontal="left" indent="1"/>
    </xf>
    <xf numFmtId="0" fontId="4" fillId="2" borderId="30" xfId="1" applyFont="1" applyFill="1" applyBorder="1" applyAlignment="1">
      <alignment horizontal="left"/>
    </xf>
    <xf numFmtId="0" fontId="4" fillId="2" borderId="32" xfId="1" applyFont="1" applyFill="1" applyBorder="1"/>
    <xf numFmtId="0" fontId="4" fillId="0" borderId="16" xfId="1" applyFont="1" applyBorder="1" applyAlignment="1">
      <alignment horizontal="left" vertical="top" wrapText="1"/>
    </xf>
    <xf numFmtId="0" fontId="4" fillId="0" borderId="18" xfId="1" applyFont="1" applyBorder="1" applyAlignment="1">
      <alignment horizontal="left" vertical="top" wrapText="1"/>
    </xf>
    <xf numFmtId="0" fontId="4" fillId="2" borderId="22" xfId="1" applyFont="1" applyFill="1" applyBorder="1" applyAlignment="1">
      <alignment horizontal="left" indent="1"/>
    </xf>
    <xf numFmtId="0" fontId="4" fillId="2" borderId="22" xfId="1" applyFont="1" applyFill="1" applyBorder="1" applyAlignment="1">
      <alignment horizontal="left"/>
    </xf>
    <xf numFmtId="0" fontId="4" fillId="2" borderId="21" xfId="1" applyFont="1" applyFill="1" applyBorder="1"/>
    <xf numFmtId="0" fontId="4" fillId="0" borderId="16" xfId="1" applyFont="1" applyBorder="1" applyAlignment="1">
      <alignment horizontal="left" vertical="top"/>
    </xf>
    <xf numFmtId="0" fontId="4" fillId="0" borderId="18" xfId="1" applyFont="1" applyBorder="1" applyAlignment="1">
      <alignment horizontal="left" vertical="top"/>
    </xf>
    <xf numFmtId="0" fontId="5" fillId="0" borderId="16" xfId="1" applyFont="1" applyBorder="1" applyAlignment="1">
      <alignment horizontal="left" vertical="top"/>
    </xf>
    <xf numFmtId="0" fontId="5" fillId="0" borderId="18" xfId="1" applyFont="1" applyBorder="1" applyAlignment="1">
      <alignment horizontal="left" vertical="top"/>
    </xf>
    <xf numFmtId="0" fontId="14" fillId="0" borderId="22" xfId="1" quotePrefix="1" applyFont="1" applyBorder="1" applyAlignment="1">
      <alignment horizontal="left"/>
    </xf>
    <xf numFmtId="0" fontId="4" fillId="2" borderId="22" xfId="1" applyFont="1" applyFill="1" applyBorder="1"/>
    <xf numFmtId="37" fontId="4" fillId="0" borderId="16" xfId="1" applyNumberFormat="1" applyFont="1" applyBorder="1"/>
    <xf numFmtId="9" fontId="4" fillId="0" borderId="16" xfId="1" applyNumberFormat="1" applyFont="1" applyBorder="1"/>
    <xf numFmtId="0" fontId="4" fillId="3" borderId="20" xfId="1" applyFont="1" applyFill="1" applyBorder="1"/>
    <xf numFmtId="0" fontId="4" fillId="3" borderId="49" xfId="1" applyFont="1" applyFill="1" applyBorder="1"/>
    <xf numFmtId="0" fontId="14" fillId="0" borderId="55" xfId="1" quotePrefix="1" applyFont="1" applyBorder="1" applyAlignment="1">
      <alignment horizontal="left"/>
    </xf>
    <xf numFmtId="0" fontId="4" fillId="0" borderId="24" xfId="1" applyFont="1" applyBorder="1"/>
    <xf numFmtId="0" fontId="4" fillId="2" borderId="21" xfId="1" applyFont="1" applyFill="1" applyBorder="1" applyAlignment="1">
      <alignment horizontal="left"/>
    </xf>
    <xf numFmtId="0" fontId="4" fillId="3" borderId="22" xfId="1" applyFont="1" applyFill="1" applyBorder="1" applyAlignment="1">
      <alignment horizontal="left"/>
    </xf>
    <xf numFmtId="0" fontId="4" fillId="3" borderId="21" xfId="1" applyFont="1" applyFill="1" applyBorder="1" applyAlignment="1">
      <alignment horizontal="left"/>
    </xf>
    <xf numFmtId="0" fontId="14" fillId="0" borderId="20" xfId="1" quotePrefix="1" applyFont="1" applyBorder="1" applyAlignment="1">
      <alignment horizontal="left"/>
    </xf>
    <xf numFmtId="0" fontId="4" fillId="2" borderId="0" xfId="1" applyFont="1" applyFill="1" applyAlignment="1">
      <alignment horizontal="left" indent="1"/>
    </xf>
    <xf numFmtId="0" fontId="4" fillId="0" borderId="21" xfId="1" applyFont="1" applyBorder="1"/>
    <xf numFmtId="0" fontId="14" fillId="0" borderId="25" xfId="1" quotePrefix="1" applyFont="1" applyBorder="1" applyAlignment="1">
      <alignment horizontal="left"/>
    </xf>
    <xf numFmtId="0" fontId="5" fillId="2" borderId="30" xfId="1" applyFont="1" applyFill="1" applyBorder="1"/>
    <xf numFmtId="0" fontId="4" fillId="2" borderId="30" xfId="1" applyFont="1" applyFill="1" applyBorder="1"/>
    <xf numFmtId="164" fontId="4" fillId="0" borderId="28" xfId="1" applyNumberFormat="1" applyFont="1" applyBorder="1"/>
    <xf numFmtId="0" fontId="5" fillId="2" borderId="22" xfId="1" applyFont="1" applyFill="1" applyBorder="1"/>
    <xf numFmtId="0" fontId="4" fillId="0" borderId="62" xfId="1" applyFont="1" applyBorder="1"/>
    <xf numFmtId="0" fontId="5" fillId="0" borderId="63" xfId="1" applyFont="1" applyBorder="1"/>
    <xf numFmtId="0" fontId="4" fillId="0" borderId="64" xfId="1" applyFont="1" applyBorder="1"/>
    <xf numFmtId="164" fontId="5" fillId="0" borderId="64" xfId="1" applyNumberFormat="1" applyFont="1" applyBorder="1"/>
    <xf numFmtId="0" fontId="4" fillId="0" borderId="63" xfId="1" applyFont="1" applyBorder="1"/>
    <xf numFmtId="0" fontId="19" fillId="0" borderId="27" xfId="0" applyFont="1" applyBorder="1" applyAlignment="1">
      <alignment vertical="center" wrapText="1"/>
    </xf>
    <xf numFmtId="0" fontId="0" fillId="0" borderId="37" xfId="0" applyBorder="1"/>
    <xf numFmtId="0" fontId="4" fillId="0" borderId="55" xfId="1" applyFont="1" applyBorder="1"/>
    <xf numFmtId="0" fontId="4" fillId="3" borderId="17" xfId="1" applyFont="1" applyFill="1" applyBorder="1" applyProtection="1">
      <protection locked="0"/>
    </xf>
    <xf numFmtId="0" fontId="4" fillId="4" borderId="16" xfId="1" applyFont="1" applyFill="1" applyBorder="1" applyAlignment="1" applyProtection="1">
      <alignment horizontal="left"/>
      <protection locked="0"/>
    </xf>
    <xf numFmtId="0" fontId="4" fillId="0" borderId="0" xfId="1" applyFont="1" applyAlignment="1" applyProtection="1">
      <alignment horizontal="left"/>
      <protection locked="0"/>
    </xf>
    <xf numFmtId="0" fontId="4" fillId="0" borderId="66" xfId="1" applyFont="1" applyBorder="1" applyAlignment="1">
      <alignment horizontal="left"/>
    </xf>
    <xf numFmtId="0" fontId="4" fillId="0" borderId="67" xfId="1" applyFont="1" applyBorder="1" applyAlignment="1">
      <alignment horizontal="left"/>
    </xf>
    <xf numFmtId="0" fontId="5" fillId="0" borderId="65" xfId="1" applyFont="1" applyBorder="1" applyAlignment="1">
      <alignment horizontal="left" vertical="center"/>
    </xf>
    <xf numFmtId="0" fontId="4" fillId="0" borderId="21" xfId="1" applyFont="1" applyBorder="1" applyAlignment="1">
      <alignment horizontal="left" indent="4"/>
    </xf>
    <xf numFmtId="0" fontId="4" fillId="3" borderId="19" xfId="1" applyFont="1" applyFill="1" applyBorder="1" applyAlignment="1" applyProtection="1">
      <alignment horizontal="left" indent="2"/>
      <protection locked="0"/>
    </xf>
    <xf numFmtId="0" fontId="4" fillId="3" borderId="49" xfId="1" applyFont="1" applyFill="1" applyBorder="1" applyAlignment="1">
      <alignment horizontal="left" indent="2"/>
    </xf>
    <xf numFmtId="164" fontId="4" fillId="0" borderId="23" xfId="4" applyNumberFormat="1" applyFont="1" applyFill="1" applyBorder="1" applyProtection="1"/>
    <xf numFmtId="0" fontId="4" fillId="0" borderId="23" xfId="1" applyFont="1" applyBorder="1" applyAlignment="1">
      <alignment horizontal="right"/>
    </xf>
    <xf numFmtId="0" fontId="5" fillId="2" borderId="29" xfId="1" applyFont="1" applyFill="1" applyBorder="1" applyAlignment="1">
      <alignment horizontal="left" indent="2"/>
    </xf>
    <xf numFmtId="164" fontId="5" fillId="2" borderId="32" xfId="4" applyNumberFormat="1" applyFont="1" applyFill="1" applyBorder="1" applyProtection="1"/>
    <xf numFmtId="0" fontId="4" fillId="2" borderId="30" xfId="1" applyFont="1" applyFill="1" applyBorder="1" applyAlignment="1">
      <alignment horizontal="left" indent="2"/>
    </xf>
    <xf numFmtId="0" fontId="4" fillId="2" borderId="30" xfId="1" applyFont="1" applyFill="1" applyBorder="1" applyAlignment="1">
      <alignment horizontal="right"/>
    </xf>
    <xf numFmtId="164" fontId="4" fillId="2" borderId="30" xfId="1" applyNumberFormat="1" applyFont="1" applyFill="1" applyBorder="1"/>
    <xf numFmtId="0" fontId="4" fillId="2" borderId="22" xfId="1" applyFont="1" applyFill="1" applyBorder="1" applyAlignment="1">
      <alignment horizontal="left" indent="2"/>
    </xf>
    <xf numFmtId="164" fontId="4" fillId="2" borderId="22" xfId="4" applyNumberFormat="1" applyFont="1" applyFill="1" applyBorder="1" applyAlignment="1" applyProtection="1">
      <alignment horizontal="right"/>
    </xf>
    <xf numFmtId="2" fontId="4" fillId="2" borderId="22" xfId="4" applyNumberFormat="1" applyFont="1" applyFill="1" applyBorder="1" applyAlignment="1" applyProtection="1">
      <alignment horizontal="left"/>
    </xf>
    <xf numFmtId="164" fontId="4" fillId="2" borderId="22" xfId="4" applyNumberFormat="1" applyFont="1" applyFill="1" applyBorder="1" applyProtection="1"/>
    <xf numFmtId="10" fontId="4" fillId="2" borderId="22" xfId="2" applyNumberFormat="1" applyFont="1" applyFill="1" applyBorder="1" applyAlignment="1" applyProtection="1">
      <alignment horizontal="left"/>
    </xf>
    <xf numFmtId="0" fontId="4" fillId="2" borderId="22" xfId="1" applyFont="1" applyFill="1" applyBorder="1" applyAlignment="1">
      <alignment horizontal="right"/>
    </xf>
    <xf numFmtId="164" fontId="5" fillId="2" borderId="20" xfId="4" applyNumberFormat="1" applyFont="1" applyFill="1" applyBorder="1" applyProtection="1"/>
    <xf numFmtId="164" fontId="4" fillId="2" borderId="28" xfId="4" applyNumberFormat="1" applyFont="1" applyFill="1" applyBorder="1" applyProtection="1"/>
    <xf numFmtId="0" fontId="4" fillId="2" borderId="29" xfId="1" applyFont="1" applyFill="1" applyBorder="1" applyAlignment="1">
      <alignment horizontal="left" indent="2"/>
    </xf>
    <xf numFmtId="0" fontId="4" fillId="2" borderId="69" xfId="1" applyFont="1" applyFill="1" applyBorder="1" applyAlignment="1">
      <alignment horizontal="left" indent="2"/>
    </xf>
    <xf numFmtId="0" fontId="4" fillId="2" borderId="70" xfId="1" applyFont="1" applyFill="1" applyBorder="1"/>
    <xf numFmtId="0" fontId="4" fillId="0" borderId="68" xfId="1" applyFont="1" applyBorder="1"/>
    <xf numFmtId="164" fontId="4" fillId="0" borderId="68" xfId="4" applyNumberFormat="1" applyFont="1" applyFill="1" applyBorder="1" applyProtection="1"/>
    <xf numFmtId="164" fontId="4" fillId="2" borderId="68" xfId="4" applyNumberFormat="1" applyFont="1" applyFill="1" applyBorder="1" applyProtection="1"/>
    <xf numFmtId="0" fontId="4" fillId="2" borderId="72" xfId="1" applyFont="1" applyFill="1" applyBorder="1" applyAlignment="1">
      <alignment horizontal="left" indent="2"/>
    </xf>
    <xf numFmtId="0" fontId="4" fillId="2" borderId="73" xfId="1" applyFont="1" applyFill="1" applyBorder="1"/>
    <xf numFmtId="164" fontId="4" fillId="0" borderId="71" xfId="4" applyNumberFormat="1" applyFont="1" applyFill="1" applyBorder="1" applyAlignment="1" applyProtection="1">
      <alignment horizontal="right"/>
    </xf>
    <xf numFmtId="10" fontId="7" fillId="0" borderId="71" xfId="5" applyNumberFormat="1" applyFont="1" applyBorder="1" applyAlignment="1">
      <alignment horizontal="left"/>
    </xf>
    <xf numFmtId="0" fontId="4" fillId="0" borderId="71" xfId="1" applyFont="1" applyBorder="1"/>
    <xf numFmtId="164" fontId="4" fillId="2" borderId="71" xfId="4" applyNumberFormat="1" applyFont="1" applyFill="1" applyBorder="1" applyProtection="1"/>
    <xf numFmtId="2" fontId="4" fillId="0" borderId="21" xfId="4" applyNumberFormat="1" applyFont="1" applyFill="1" applyBorder="1" applyAlignment="1" applyProtection="1">
      <alignment horizontal="right"/>
    </xf>
    <xf numFmtId="10" fontId="4" fillId="0" borderId="16" xfId="7" applyNumberFormat="1" applyFont="1" applyFill="1" applyBorder="1" applyAlignment="1" applyProtection="1">
      <alignment horizontal="right"/>
    </xf>
    <xf numFmtId="0" fontId="4" fillId="0" borderId="22" xfId="1" applyFont="1" applyBorder="1" applyAlignment="1">
      <alignment horizontal="left" indent="1"/>
    </xf>
    <xf numFmtId="0" fontId="5" fillId="0" borderId="30" xfId="1" applyFont="1" applyBorder="1"/>
    <xf numFmtId="0" fontId="5" fillId="0" borderId="74" xfId="1" applyFont="1" applyBorder="1"/>
    <xf numFmtId="0" fontId="5" fillId="0" borderId="75" xfId="1" applyFont="1" applyBorder="1"/>
    <xf numFmtId="0" fontId="4" fillId="3" borderId="0" xfId="1" applyFont="1" applyFill="1" applyAlignment="1">
      <alignment horizontal="right" vertical="top"/>
    </xf>
    <xf numFmtId="0" fontId="20" fillId="2" borderId="22" xfId="0" applyFont="1" applyFill="1" applyBorder="1" applyAlignment="1">
      <alignment horizontal="left" vertical="center" wrapText="1"/>
    </xf>
    <xf numFmtId="0" fontId="20" fillId="2" borderId="22" xfId="0" applyFont="1" applyFill="1" applyBorder="1" applyAlignment="1">
      <alignment horizontal="left" vertical="center"/>
    </xf>
    <xf numFmtId="0" fontId="20" fillId="2" borderId="21" xfId="0" applyFont="1" applyFill="1" applyBorder="1" applyAlignment="1">
      <alignment horizontal="left" vertical="center"/>
    </xf>
    <xf numFmtId="0" fontId="20" fillId="2" borderId="20" xfId="0" applyFont="1" applyFill="1" applyBorder="1" applyAlignment="1">
      <alignment horizontal="left" vertical="center" wrapText="1"/>
    </xf>
    <xf numFmtId="0" fontId="20" fillId="2" borderId="20" xfId="0" applyFont="1" applyFill="1" applyBorder="1" applyAlignment="1">
      <alignment horizontal="left" vertical="center"/>
    </xf>
    <xf numFmtId="0" fontId="20" fillId="2" borderId="49" xfId="0" applyFont="1" applyFill="1" applyBorder="1" applyAlignment="1">
      <alignment horizontal="left" vertical="center"/>
    </xf>
    <xf numFmtId="0" fontId="5" fillId="0" borderId="47" xfId="1" applyFont="1" applyBorder="1" applyAlignment="1">
      <alignment horizontal="left" vertical="center" indent="1"/>
    </xf>
    <xf numFmtId="0" fontId="5" fillId="0" borderId="20" xfId="1" applyFont="1" applyBorder="1" applyAlignment="1">
      <alignment horizontal="left" vertical="center" indent="1"/>
    </xf>
    <xf numFmtId="0" fontId="5" fillId="0" borderId="49" xfId="1" applyFont="1" applyBorder="1" applyAlignment="1">
      <alignment horizontal="left" vertical="center" indent="1"/>
    </xf>
    <xf numFmtId="0" fontId="5" fillId="0" borderId="50" xfId="1" applyFont="1" applyBorder="1" applyAlignment="1">
      <alignment horizontal="left" vertical="center" indent="1"/>
    </xf>
    <xf numFmtId="0" fontId="5" fillId="0" borderId="51" xfId="1" applyFont="1" applyBorder="1" applyAlignment="1">
      <alignment horizontal="left" vertical="center" indent="1"/>
    </xf>
    <xf numFmtId="0" fontId="5" fillId="0" borderId="52" xfId="1" applyFont="1" applyBorder="1" applyAlignment="1">
      <alignment horizontal="left" vertical="center" indent="1"/>
    </xf>
    <xf numFmtId="0" fontId="20" fillId="2" borderId="30" xfId="0" applyFont="1" applyFill="1" applyBorder="1" applyAlignment="1">
      <alignment horizontal="left" vertical="top" wrapText="1"/>
    </xf>
    <xf numFmtId="0" fontId="20" fillId="2" borderId="32" xfId="0" applyFont="1" applyFill="1" applyBorder="1" applyAlignment="1">
      <alignment horizontal="left" vertical="top" wrapText="1"/>
    </xf>
    <xf numFmtId="0" fontId="4" fillId="0" borderId="16" xfId="1" applyFont="1" applyBorder="1" applyAlignment="1">
      <alignment horizontal="left" indent="2"/>
    </xf>
    <xf numFmtId="0" fontId="5" fillId="0" borderId="41" xfId="1" applyFont="1" applyBorder="1" applyAlignment="1">
      <alignment horizontal="left" vertical="center" indent="1"/>
    </xf>
    <xf numFmtId="0" fontId="5" fillId="0" borderId="42" xfId="1" applyFont="1" applyBorder="1" applyAlignment="1">
      <alignment horizontal="left" vertical="center" indent="1"/>
    </xf>
    <xf numFmtId="0" fontId="5" fillId="0" borderId="43" xfId="1" applyFont="1" applyBorder="1" applyAlignment="1">
      <alignment horizontal="left" vertical="center" indent="1"/>
    </xf>
    <xf numFmtId="0" fontId="5" fillId="0" borderId="44" xfId="1" applyFont="1" applyBorder="1" applyAlignment="1">
      <alignment horizontal="left" vertical="center" indent="1"/>
    </xf>
    <xf numFmtId="0" fontId="5" fillId="0" borderId="22" xfId="1" applyFont="1" applyBorder="1" applyAlignment="1">
      <alignment horizontal="left" vertical="center" indent="1"/>
    </xf>
    <xf numFmtId="0" fontId="5" fillId="0" borderId="21" xfId="1" applyFont="1" applyBorder="1" applyAlignment="1">
      <alignment horizontal="left" vertical="center" indent="1"/>
    </xf>
    <xf numFmtId="0" fontId="5" fillId="0" borderId="38" xfId="1" applyFont="1" applyBorder="1" applyAlignment="1">
      <alignment horizontal="right"/>
    </xf>
    <xf numFmtId="0" fontId="9" fillId="0" borderId="7" xfId="1" applyFont="1" applyBorder="1" applyAlignment="1">
      <alignment horizontal="center" vertical="center" wrapText="1"/>
    </xf>
    <xf numFmtId="0" fontId="4" fillId="4" borderId="16" xfId="1" applyFont="1" applyFill="1" applyBorder="1" applyAlignment="1">
      <alignment horizontal="left"/>
    </xf>
    <xf numFmtId="0" fontId="5" fillId="0" borderId="36" xfId="1" applyFont="1" applyBorder="1" applyAlignment="1">
      <alignment horizontal="right"/>
    </xf>
    <xf numFmtId="0" fontId="5" fillId="0" borderId="33" xfId="1" applyFont="1" applyBorder="1" applyAlignment="1">
      <alignment horizontal="right"/>
    </xf>
    <xf numFmtId="0" fontId="4" fillId="3" borderId="18" xfId="1" applyFont="1" applyFill="1" applyBorder="1" applyAlignment="1" applyProtection="1">
      <alignment horizontal="left"/>
      <protection locked="0"/>
    </xf>
    <xf numFmtId="0" fontId="4" fillId="3" borderId="22" xfId="1" applyFont="1" applyFill="1" applyBorder="1" applyAlignment="1" applyProtection="1">
      <alignment horizontal="left"/>
      <protection locked="0"/>
    </xf>
    <xf numFmtId="0" fontId="4" fillId="3" borderId="21" xfId="1" applyFont="1" applyFill="1" applyBorder="1" applyAlignment="1" applyProtection="1">
      <alignment horizontal="left"/>
      <protection locked="0"/>
    </xf>
    <xf numFmtId="0" fontId="14" fillId="0" borderId="9" xfId="1" applyFont="1" applyBorder="1" applyAlignment="1">
      <alignment horizontal="left" wrapText="1"/>
    </xf>
    <xf numFmtId="0" fontId="4" fillId="0" borderId="19" xfId="1" applyFont="1" applyBorder="1" applyAlignment="1">
      <alignment horizontal="center"/>
    </xf>
    <xf numFmtId="0" fontId="4" fillId="0" borderId="20" xfId="1" applyFont="1" applyBorder="1" applyAlignment="1">
      <alignment horizontal="center"/>
    </xf>
    <xf numFmtId="0" fontId="4" fillId="0" borderId="17" xfId="1" applyFont="1" applyBorder="1" applyAlignment="1">
      <alignment horizontal="center"/>
    </xf>
    <xf numFmtId="0" fontId="4" fillId="0" borderId="0" xfId="1" applyFont="1" applyAlignment="1">
      <alignment horizontal="center"/>
    </xf>
    <xf numFmtId="0" fontId="4" fillId="0" borderId="29" xfId="1" applyFont="1" applyBorder="1" applyAlignment="1">
      <alignment horizontal="center"/>
    </xf>
    <xf numFmtId="0" fontId="4" fillId="0" borderId="30" xfId="1" applyFont="1" applyBorder="1" applyAlignment="1">
      <alignment horizontal="center"/>
    </xf>
    <xf numFmtId="0" fontId="14" fillId="0" borderId="24" xfId="1" applyFont="1" applyBorder="1" applyAlignment="1">
      <alignment horizontal="left" wrapText="1"/>
    </xf>
    <xf numFmtId="0" fontId="4" fillId="3" borderId="16" xfId="1" applyFont="1" applyFill="1" applyBorder="1" applyAlignment="1" applyProtection="1">
      <alignment horizontal="left"/>
      <protection locked="0"/>
    </xf>
    <xf numFmtId="0" fontId="14" fillId="0" borderId="25" xfId="1" applyFont="1" applyBorder="1" applyAlignment="1">
      <alignment horizontal="left" wrapText="1"/>
    </xf>
    <xf numFmtId="0" fontId="4" fillId="0" borderId="0" xfId="1" applyFont="1" applyAlignment="1">
      <alignment horizontal="left" vertical="top" wrapText="1"/>
    </xf>
    <xf numFmtId="0" fontId="4" fillId="0" borderId="0" xfId="1" applyFont="1" applyAlignment="1">
      <alignment horizontal="left" vertical="top"/>
    </xf>
    <xf numFmtId="0" fontId="4" fillId="3" borderId="0" xfId="1" applyFont="1" applyFill="1" applyAlignment="1" applyProtection="1">
      <alignment horizontal="left"/>
      <protection locked="0"/>
    </xf>
    <xf numFmtId="0" fontId="4" fillId="3" borderId="0" xfId="1" applyFont="1" applyFill="1" applyAlignment="1" applyProtection="1">
      <alignment horizontal="left" indent="2"/>
      <protection locked="0"/>
    </xf>
    <xf numFmtId="0" fontId="4" fillId="0" borderId="0" xfId="1" applyFont="1" applyAlignment="1">
      <alignment horizontal="left"/>
    </xf>
    <xf numFmtId="0" fontId="4" fillId="0" borderId="0" xfId="1" applyFont="1" applyAlignment="1">
      <alignment horizontal="left" indent="2"/>
    </xf>
    <xf numFmtId="164" fontId="4" fillId="0" borderId="5" xfId="4" applyNumberFormat="1" applyFont="1" applyFill="1" applyBorder="1" applyAlignment="1" applyProtection="1">
      <alignment horizontal="center"/>
    </xf>
    <xf numFmtId="164" fontId="4" fillId="0" borderId="4" xfId="4" applyNumberFormat="1" applyFont="1" applyFill="1" applyBorder="1" applyAlignment="1" applyProtection="1">
      <alignment horizontal="center"/>
    </xf>
    <xf numFmtId="164" fontId="4" fillId="0" borderId="2" xfId="4" applyNumberFormat="1" applyFont="1" applyFill="1" applyBorder="1" applyAlignment="1" applyProtection="1">
      <alignment horizontal="center"/>
    </xf>
    <xf numFmtId="164" fontId="4" fillId="0" borderId="1" xfId="4" applyNumberFormat="1" applyFont="1" applyFill="1" applyBorder="1" applyAlignment="1" applyProtection="1">
      <alignment horizontal="center"/>
    </xf>
    <xf numFmtId="0" fontId="5" fillId="2" borderId="9" xfId="1" applyFont="1" applyFill="1" applyBorder="1" applyAlignment="1">
      <alignment horizontal="right"/>
    </xf>
    <xf numFmtId="0" fontId="4" fillId="3" borderId="9" xfId="1" applyFont="1" applyFill="1" applyBorder="1" applyAlignment="1" applyProtection="1">
      <alignment horizontal="justify" vertical="top" wrapText="1"/>
      <protection locked="0"/>
    </xf>
    <xf numFmtId="0" fontId="4" fillId="3" borderId="14" xfId="1" applyFont="1" applyFill="1" applyBorder="1" applyAlignment="1" applyProtection="1">
      <alignment horizontal="left"/>
      <protection locked="0"/>
    </xf>
    <xf numFmtId="0" fontId="4" fillId="3" borderId="7" xfId="1" applyFont="1" applyFill="1" applyBorder="1" applyAlignment="1" applyProtection="1">
      <alignment horizontal="left"/>
      <protection locked="0"/>
    </xf>
    <xf numFmtId="0" fontId="4" fillId="2" borderId="9" xfId="1" applyFont="1" applyFill="1" applyBorder="1" applyAlignment="1">
      <alignment horizontal="left" vertical="top" wrapText="1"/>
    </xf>
    <xf numFmtId="0" fontId="4" fillId="2" borderId="10" xfId="1" applyFont="1" applyFill="1" applyBorder="1" applyAlignment="1">
      <alignment horizontal="left" vertical="top" wrapText="1"/>
    </xf>
    <xf numFmtId="0" fontId="4" fillId="2" borderId="0" xfId="1" applyFont="1" applyFill="1" applyAlignment="1">
      <alignment horizontal="left" vertical="top" wrapText="1"/>
    </xf>
    <xf numFmtId="0" fontId="4" fillId="2" borderId="14" xfId="1" applyFont="1" applyFill="1" applyBorder="1" applyAlignment="1">
      <alignment horizontal="left" vertical="top" wrapText="1"/>
    </xf>
    <xf numFmtId="0" fontId="4" fillId="3" borderId="9" xfId="1" applyFont="1" applyFill="1" applyBorder="1" applyAlignment="1" applyProtection="1">
      <alignment horizontal="left"/>
      <protection locked="0"/>
    </xf>
  </cellXfs>
  <cellStyles count="8">
    <cellStyle name="Comma 2" xfId="4" xr:uid="{00000000-0005-0000-0000-000001000000}"/>
    <cellStyle name="Currency 2" xfId="3" xr:uid="{00000000-0005-0000-0000-000002000000}"/>
    <cellStyle name="Normal" xfId="0" builtinId="0"/>
    <cellStyle name="Normal 2" xfId="1" xr:uid="{00000000-0005-0000-0000-000004000000}"/>
    <cellStyle name="Normal 3" xfId="5" xr:uid="{00000000-0005-0000-0000-000005000000}"/>
    <cellStyle name="Percent 2" xfId="2" xr:uid="{00000000-0005-0000-0000-000006000000}"/>
    <cellStyle name="Percent 3" xfId="6" xr:uid="{00000000-0005-0000-0000-000007000000}"/>
    <cellStyle name="Percent 4" xfId="7" xr:uid="{C7657945-908E-4C13-91A8-86FC3DB8DE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094E8-8755-4314-976F-CAB9F3621908}">
  <sheetPr>
    <tabColor theme="6" tint="-0.249977111117893"/>
    <pageSetUpPr fitToPage="1"/>
  </sheetPr>
  <dimension ref="A1:O104"/>
  <sheetViews>
    <sheetView tabSelected="1" zoomScaleNormal="100" zoomScaleSheetLayoutView="100" workbookViewId="0">
      <selection sqref="A1:I1"/>
    </sheetView>
  </sheetViews>
  <sheetFormatPr defaultColWidth="8.19921875" defaultRowHeight="15"/>
  <cols>
    <col min="1" max="1" width="22.796875" style="1" customWidth="1"/>
    <col min="2" max="2" width="12" style="1" customWidth="1"/>
    <col min="3" max="3" width="10" style="1" customWidth="1"/>
    <col min="4" max="4" width="10.19921875" style="1" bestFit="1" customWidth="1"/>
    <col min="5" max="5" width="10" style="1" bestFit="1" customWidth="1"/>
    <col min="6" max="6" width="12.5" style="1" bestFit="1" customWidth="1"/>
    <col min="7" max="7" width="11.19921875" style="1" customWidth="1"/>
    <col min="8" max="8" width="10.69921875" style="1" customWidth="1"/>
    <col min="9" max="9" width="12.796875" style="1" customWidth="1"/>
    <col min="10" max="10" width="23.09765625" style="1" hidden="1" customWidth="1"/>
    <col min="11" max="11" width="11.19921875" style="1" bestFit="1" customWidth="1"/>
    <col min="12" max="12" width="18.09765625" style="1" customWidth="1"/>
    <col min="13" max="13" width="8.19921875" style="1"/>
    <col min="14" max="14" width="11.5" style="1" bestFit="1" customWidth="1"/>
    <col min="15" max="15" width="13.19921875" style="1" bestFit="1" customWidth="1"/>
    <col min="16" max="16" width="8.19921875" style="1"/>
    <col min="17" max="17" width="24.59765625" style="1" customWidth="1"/>
    <col min="18" max="18" width="8.19921875" style="1" customWidth="1"/>
    <col min="19" max="19" width="20.69921875" style="1" customWidth="1"/>
    <col min="20" max="16384" width="8.19921875" style="1"/>
  </cols>
  <sheetData>
    <row r="1" spans="1:13" ht="87" customHeight="1">
      <c r="A1" s="322" t="s">
        <v>119</v>
      </c>
      <c r="B1" s="322"/>
      <c r="C1" s="322"/>
      <c r="D1" s="322"/>
      <c r="E1" s="322"/>
      <c r="F1" s="322"/>
      <c r="G1" s="322"/>
      <c r="H1" s="322"/>
      <c r="I1" s="322"/>
    </row>
    <row r="2" spans="1:13" ht="30.75" customHeight="1">
      <c r="A2" s="329" t="s">
        <v>114</v>
      </c>
      <c r="B2" s="329"/>
      <c r="C2" s="329"/>
      <c r="D2" s="329"/>
      <c r="E2" s="329"/>
      <c r="F2" s="329"/>
      <c r="G2" s="329"/>
      <c r="H2" s="329"/>
      <c r="I2" s="329"/>
    </row>
    <row r="3" spans="1:13" ht="18.75" customHeight="1">
      <c r="A3" s="142" t="s">
        <v>51</v>
      </c>
      <c r="B3" s="97"/>
      <c r="C3" s="143"/>
      <c r="D3" s="143"/>
      <c r="E3" s="143"/>
      <c r="F3" s="143"/>
      <c r="G3" s="144"/>
      <c r="H3" s="330"/>
      <c r="I3" s="331"/>
      <c r="J3" s="45" t="s">
        <v>42</v>
      </c>
      <c r="L3" s="9"/>
    </row>
    <row r="4" spans="1:13" ht="18.75" customHeight="1">
      <c r="A4" s="142" t="s">
        <v>45</v>
      </c>
      <c r="B4" s="97"/>
      <c r="C4" s="143"/>
      <c r="D4" s="143"/>
      <c r="E4" s="143"/>
      <c r="F4" s="143"/>
      <c r="G4" s="144"/>
      <c r="H4" s="332"/>
      <c r="I4" s="333"/>
      <c r="L4" s="9"/>
    </row>
    <row r="5" spans="1:13" ht="18.75" customHeight="1">
      <c r="A5" s="142" t="s">
        <v>76</v>
      </c>
      <c r="B5" s="323"/>
      <c r="C5" s="323"/>
      <c r="D5" s="323"/>
      <c r="E5" s="323"/>
      <c r="F5" s="323"/>
      <c r="G5" s="323"/>
      <c r="H5" s="332"/>
      <c r="I5" s="333"/>
      <c r="J5" s="20" t="s">
        <v>38</v>
      </c>
      <c r="L5" s="9"/>
    </row>
    <row r="6" spans="1:13" ht="18.75" customHeight="1">
      <c r="A6" s="142" t="s">
        <v>115</v>
      </c>
      <c r="B6" s="97"/>
      <c r="C6" s="143"/>
      <c r="D6" s="143"/>
      <c r="E6" s="143"/>
      <c r="F6" s="143"/>
      <c r="G6" s="144"/>
      <c r="H6" s="332"/>
      <c r="I6" s="333"/>
      <c r="J6" s="20" t="s">
        <v>32</v>
      </c>
      <c r="L6" s="9"/>
    </row>
    <row r="7" spans="1:13" ht="18.75" customHeight="1">
      <c r="A7" s="142" t="s">
        <v>49</v>
      </c>
      <c r="B7" s="258"/>
      <c r="C7" s="105"/>
      <c r="D7" s="105"/>
      <c r="E7" s="105"/>
      <c r="F7" s="105"/>
      <c r="G7" s="105"/>
      <c r="H7" s="332"/>
      <c r="I7" s="333"/>
      <c r="J7" s="20" t="s">
        <v>31</v>
      </c>
      <c r="L7" s="9"/>
    </row>
    <row r="8" spans="1:13" ht="18.75" customHeight="1">
      <c r="A8" s="145" t="s">
        <v>116</v>
      </c>
      <c r="B8" s="97"/>
      <c r="C8" s="143"/>
      <c r="D8" s="144"/>
      <c r="E8" s="146"/>
      <c r="F8" s="146"/>
      <c r="G8" s="146"/>
      <c r="H8" s="332"/>
      <c r="I8" s="333"/>
      <c r="J8" s="20" t="s">
        <v>25</v>
      </c>
      <c r="L8" s="9"/>
    </row>
    <row r="9" spans="1:13" ht="18.75" customHeight="1">
      <c r="A9" s="145" t="s">
        <v>118</v>
      </c>
      <c r="B9" s="96"/>
      <c r="C9" s="146"/>
      <c r="D9" s="146"/>
      <c r="E9" s="146"/>
      <c r="F9" s="146"/>
      <c r="G9" s="147"/>
      <c r="H9" s="332"/>
      <c r="I9" s="333"/>
      <c r="J9" s="20" t="s">
        <v>23</v>
      </c>
      <c r="L9" s="9"/>
    </row>
    <row r="10" spans="1:13" ht="18.75" customHeight="1">
      <c r="A10" s="145" t="s">
        <v>117</v>
      </c>
      <c r="B10" s="98">
        <v>45658</v>
      </c>
      <c r="C10" s="146"/>
      <c r="D10" s="146"/>
      <c r="E10" s="146"/>
      <c r="F10" s="146"/>
      <c r="G10" s="147"/>
      <c r="H10" s="332"/>
      <c r="I10" s="333"/>
      <c r="J10" s="20" t="s">
        <v>21</v>
      </c>
      <c r="M10" s="9"/>
    </row>
    <row r="11" spans="1:13" ht="18.75" customHeight="1">
      <c r="A11" s="148" t="s">
        <v>75</v>
      </c>
      <c r="B11" s="257"/>
      <c r="C11" s="137"/>
      <c r="D11" s="137"/>
      <c r="E11" s="137"/>
      <c r="F11" s="137"/>
      <c r="G11" s="137"/>
      <c r="H11" s="334"/>
      <c r="I11" s="335"/>
      <c r="M11" s="9"/>
    </row>
    <row r="12" spans="1:13" ht="28.5" customHeight="1">
      <c r="A12" s="262" t="s">
        <v>179</v>
      </c>
      <c r="B12" s="259"/>
      <c r="C12" s="261"/>
      <c r="D12" s="261"/>
      <c r="E12" s="261"/>
      <c r="F12" s="261"/>
      <c r="G12" s="20"/>
      <c r="H12" s="260"/>
      <c r="I12" s="260"/>
      <c r="M12" s="9"/>
    </row>
    <row r="13" spans="1:13" ht="27" customHeight="1">
      <c r="A13" s="336" t="s">
        <v>121</v>
      </c>
      <c r="B13" s="336"/>
      <c r="C13" s="336"/>
      <c r="D13" s="336"/>
      <c r="E13" s="336"/>
      <c r="F13" s="336"/>
      <c r="G13" s="336"/>
      <c r="H13" s="336"/>
      <c r="I13" s="336"/>
      <c r="J13" s="3" t="s">
        <v>41</v>
      </c>
      <c r="M13" s="9"/>
    </row>
    <row r="14" spans="1:13" ht="18.75" customHeight="1">
      <c r="A14" s="149" t="s">
        <v>44</v>
      </c>
      <c r="B14" s="326"/>
      <c r="C14" s="327"/>
      <c r="D14" s="328"/>
      <c r="E14" s="146"/>
      <c r="F14" s="146"/>
      <c r="G14" s="147"/>
      <c r="H14" s="146"/>
      <c r="I14" s="147"/>
      <c r="L14" s="9"/>
    </row>
    <row r="15" spans="1:13" ht="18.75" customHeight="1">
      <c r="A15" s="149" t="s">
        <v>43</v>
      </c>
      <c r="B15" s="337"/>
      <c r="C15" s="337"/>
      <c r="D15" s="337"/>
      <c r="E15" s="146"/>
      <c r="F15" s="150"/>
      <c r="G15" s="147"/>
      <c r="H15" s="146"/>
      <c r="I15" s="151"/>
      <c r="J15" s="101" t="s">
        <v>37</v>
      </c>
      <c r="L15" s="9"/>
    </row>
    <row r="16" spans="1:13" ht="18.75" customHeight="1">
      <c r="A16" s="149" t="s">
        <v>40</v>
      </c>
      <c r="B16" s="146" t="s">
        <v>123</v>
      </c>
      <c r="C16" s="99"/>
      <c r="D16" s="146" t="s">
        <v>124</v>
      </c>
      <c r="E16" s="100"/>
      <c r="F16" s="146" t="s">
        <v>125</v>
      </c>
      <c r="G16" s="152" t="str">
        <f>IF(E16=0," ",EDATE(E16,C16))</f>
        <v xml:space="preserve"> </v>
      </c>
      <c r="H16" s="146"/>
      <c r="I16" s="147"/>
      <c r="J16" s="101" t="s">
        <v>102</v>
      </c>
      <c r="L16" s="23"/>
      <c r="M16" s="9"/>
    </row>
    <row r="17" spans="1:15" ht="18.75" customHeight="1">
      <c r="A17" s="149" t="s">
        <v>122</v>
      </c>
      <c r="B17" s="98" t="str">
        <f>IF(E16=0," ",EDATE(G16,2))</f>
        <v xml:space="preserve"> </v>
      </c>
      <c r="C17" s="153"/>
      <c r="D17" s="154"/>
      <c r="E17" s="146"/>
      <c r="F17" s="150"/>
      <c r="G17" s="147"/>
      <c r="H17" s="155"/>
      <c r="I17" s="156"/>
      <c r="J17" s="101" t="s">
        <v>103</v>
      </c>
      <c r="K17" s="23"/>
      <c r="L17" s="9"/>
    </row>
    <row r="18" spans="1:15" ht="18.75" customHeight="1">
      <c r="A18" s="157" t="s">
        <v>36</v>
      </c>
      <c r="B18" s="146" t="s">
        <v>123</v>
      </c>
      <c r="C18" s="99"/>
      <c r="D18" s="146" t="s">
        <v>124</v>
      </c>
      <c r="E18" s="100"/>
      <c r="F18" s="146" t="s">
        <v>125</v>
      </c>
      <c r="G18" s="158" t="str">
        <f>IF(E18=0," ",EDATE(E18,C18))</f>
        <v xml:space="preserve"> </v>
      </c>
      <c r="H18" s="146"/>
      <c r="I18" s="147"/>
      <c r="J18" s="101" t="s">
        <v>22</v>
      </c>
      <c r="L18" s="25"/>
      <c r="M18" s="9"/>
    </row>
    <row r="19" spans="1:15" ht="18.75" customHeight="1">
      <c r="A19" s="159" t="s">
        <v>177</v>
      </c>
      <c r="B19" s="160" t="str">
        <f>IF(E18=0," ",EDATE(E18,(C18/2)))</f>
        <v xml:space="preserve"> </v>
      </c>
      <c r="C19" s="160"/>
      <c r="D19" s="161"/>
      <c r="E19" s="161"/>
      <c r="F19" s="162"/>
      <c r="G19" s="163"/>
      <c r="H19" s="164"/>
      <c r="I19" s="165"/>
      <c r="J19" s="101" t="s">
        <v>20</v>
      </c>
      <c r="K19" s="25"/>
      <c r="L19" s="9"/>
    </row>
    <row r="20" spans="1:15" ht="29.25" customHeight="1">
      <c r="A20" s="338" t="s">
        <v>126</v>
      </c>
      <c r="B20" s="338"/>
      <c r="C20" s="338"/>
      <c r="D20" s="338"/>
      <c r="E20" s="338"/>
      <c r="F20" s="338"/>
      <c r="G20" s="338"/>
      <c r="H20" s="338"/>
      <c r="I20" s="338"/>
      <c r="J20" s="101" t="s">
        <v>19</v>
      </c>
      <c r="K20" s="25"/>
      <c r="L20" s="9"/>
    </row>
    <row r="21" spans="1:15" ht="21.75" customHeight="1">
      <c r="A21" s="166" t="s">
        <v>129</v>
      </c>
      <c r="B21" s="167"/>
      <c r="C21" s="167"/>
      <c r="D21" s="167"/>
      <c r="E21" s="168" t="s">
        <v>16</v>
      </c>
      <c r="F21" s="168" t="s">
        <v>29</v>
      </c>
      <c r="G21" s="169" t="s">
        <v>28</v>
      </c>
      <c r="H21" s="169" t="s">
        <v>27</v>
      </c>
      <c r="I21" s="167"/>
      <c r="M21" s="9"/>
    </row>
    <row r="22" spans="1:15" ht="20.100000000000001" customHeight="1">
      <c r="A22" s="295" t="s">
        <v>127</v>
      </c>
      <c r="B22" s="139"/>
      <c r="C22" s="171"/>
      <c r="D22" s="171"/>
      <c r="E22" s="112">
        <v>0</v>
      </c>
      <c r="F22" s="112">
        <v>0</v>
      </c>
      <c r="G22" s="293" t="str">
        <f>IF(F22=0,"",E22/F22)</f>
        <v/>
      </c>
      <c r="H22" s="294" t="str">
        <f>IF(F22=0,"",F22/E22)</f>
        <v/>
      </c>
      <c r="I22" s="147"/>
      <c r="L22" s="36"/>
      <c r="M22" s="9"/>
    </row>
    <row r="23" spans="1:15" ht="21" customHeight="1">
      <c r="A23" s="31" t="s">
        <v>105</v>
      </c>
      <c r="B23" s="140"/>
      <c r="C23" s="173"/>
      <c r="D23" s="173"/>
      <c r="E23" s="90">
        <v>0</v>
      </c>
      <c r="F23" s="90">
        <v>0</v>
      </c>
      <c r="G23" s="107" t="str">
        <f>IF(F23=0,"",E23/F23)</f>
        <v/>
      </c>
      <c r="H23" s="110" t="str">
        <f>IF(F23=0,"",F23/E23)</f>
        <v/>
      </c>
      <c r="I23" s="174"/>
      <c r="M23" s="9"/>
    </row>
    <row r="24" spans="1:15" ht="20.100000000000001" customHeight="1">
      <c r="A24" s="175"/>
      <c r="B24" s="176"/>
      <c r="C24" s="324" t="s">
        <v>18</v>
      </c>
      <c r="D24" s="325"/>
      <c r="E24" s="114">
        <f>E22+E23</f>
        <v>0</v>
      </c>
      <c r="F24" s="114">
        <f>F22+F23</f>
        <v>0</v>
      </c>
      <c r="G24" s="108" t="str">
        <f>IF(F24=0,"N/A",E24/F24)</f>
        <v>N/A</v>
      </c>
      <c r="H24" s="115" t="str">
        <f>IF(F24=0,"N/A",F24/E24)</f>
        <v>N/A</v>
      </c>
      <c r="I24" s="176"/>
      <c r="M24" s="9"/>
    </row>
    <row r="25" spans="1:15" ht="18.75" customHeight="1">
      <c r="A25" s="170" t="s">
        <v>128</v>
      </c>
      <c r="B25" s="139"/>
      <c r="C25" s="171"/>
      <c r="D25" s="171"/>
      <c r="E25" s="111">
        <v>0</v>
      </c>
      <c r="F25" s="111">
        <v>0</v>
      </c>
      <c r="G25" s="106" t="str">
        <f>IF(F25=0,"",E25/F25)</f>
        <v/>
      </c>
      <c r="H25" s="113" t="str">
        <f>IF(F25=0,"",F25/E25)</f>
        <v/>
      </c>
      <c r="I25" s="172"/>
      <c r="M25" s="9"/>
    </row>
    <row r="26" spans="1:15" ht="20.100000000000001" customHeight="1">
      <c r="A26" s="31" t="s">
        <v>104</v>
      </c>
      <c r="B26" s="133"/>
      <c r="C26" s="137"/>
      <c r="D26" s="137"/>
      <c r="E26" s="87">
        <v>0</v>
      </c>
      <c r="F26" s="87">
        <v>0</v>
      </c>
      <c r="G26" s="109" t="str">
        <f>IF(F26=0,"",E26/F26)</f>
        <v/>
      </c>
      <c r="H26" s="116" t="str">
        <f>IF(F26=0,"",F26/E26)</f>
        <v/>
      </c>
      <c r="I26" s="177"/>
      <c r="M26" s="9"/>
    </row>
    <row r="27" spans="1:15" ht="20.100000000000001" customHeight="1">
      <c r="A27" s="178"/>
      <c r="B27" s="178"/>
      <c r="C27" s="321" t="s">
        <v>56</v>
      </c>
      <c r="D27" s="321"/>
      <c r="E27" s="126">
        <f>E25+E26</f>
        <v>0</v>
      </c>
      <c r="F27" s="126">
        <f>F25+F26</f>
        <v>0</v>
      </c>
      <c r="G27" s="127" t="str">
        <f>IF(F27=0,"N/A",E27/F27)</f>
        <v>N/A</v>
      </c>
      <c r="H27" s="128" t="str">
        <f>IF(F27=0,"N/A",F27/E27)</f>
        <v>N/A</v>
      </c>
      <c r="I27" s="179"/>
      <c r="M27" s="9"/>
      <c r="O27" s="2"/>
    </row>
    <row r="28" spans="1:15" ht="20.100000000000001" customHeight="1">
      <c r="A28" s="180"/>
      <c r="B28" s="180"/>
      <c r="C28" s="180"/>
      <c r="D28" s="180"/>
      <c r="E28" s="180"/>
      <c r="F28" s="180"/>
      <c r="G28" s="129"/>
      <c r="H28" s="116"/>
      <c r="I28" s="181"/>
      <c r="M28" s="9"/>
      <c r="O28" s="44"/>
    </row>
    <row r="29" spans="1:15" ht="17.399999999999999">
      <c r="A29" s="182" t="s">
        <v>130</v>
      </c>
      <c r="B29" s="146"/>
      <c r="C29" s="183" t="s">
        <v>16</v>
      </c>
      <c r="D29" s="184"/>
      <c r="E29" s="185" t="s">
        <v>15</v>
      </c>
      <c r="F29" s="186" t="s">
        <v>14</v>
      </c>
      <c r="G29" s="146"/>
      <c r="H29" s="146"/>
      <c r="I29" s="147"/>
      <c r="M29" s="9"/>
      <c r="O29" s="44"/>
    </row>
    <row r="30" spans="1:15" ht="20.100000000000001" customHeight="1">
      <c r="A30" s="314" t="s">
        <v>131</v>
      </c>
      <c r="B30" s="314"/>
      <c r="C30" s="117">
        <f>E22</f>
        <v>0</v>
      </c>
      <c r="D30" s="187" t="s">
        <v>77</v>
      </c>
      <c r="E30" s="119">
        <v>0</v>
      </c>
      <c r="F30" s="117">
        <f>E30*C30</f>
        <v>0</v>
      </c>
      <c r="G30" s="146"/>
      <c r="H30" s="146"/>
      <c r="I30" s="147"/>
      <c r="M30" s="9"/>
    </row>
    <row r="31" spans="1:15" ht="20.100000000000001" customHeight="1">
      <c r="A31" s="314" t="s">
        <v>178</v>
      </c>
      <c r="B31" s="314"/>
      <c r="C31" s="117">
        <f>E25</f>
        <v>0</v>
      </c>
      <c r="D31" s="187" t="s">
        <v>77</v>
      </c>
      <c r="E31" s="120">
        <v>0</v>
      </c>
      <c r="F31" s="117">
        <f>E31*C31</f>
        <v>0</v>
      </c>
      <c r="G31" s="146"/>
      <c r="H31" s="146"/>
      <c r="I31" s="147"/>
      <c r="M31" s="9"/>
    </row>
    <row r="32" spans="1:15" ht="20.100000000000001" customHeight="1">
      <c r="A32" s="125" t="s">
        <v>61</v>
      </c>
      <c r="B32" s="144"/>
      <c r="C32" s="146"/>
      <c r="D32" s="117"/>
      <c r="E32" s="122"/>
      <c r="F32" s="123">
        <v>0</v>
      </c>
      <c r="G32" s="146"/>
      <c r="H32" s="146"/>
      <c r="I32" s="147"/>
      <c r="M32" s="9"/>
    </row>
    <row r="33" spans="1:13" ht="20.100000000000001" customHeight="1">
      <c r="A33" s="138" t="s">
        <v>106</v>
      </c>
      <c r="B33" s="144"/>
      <c r="C33" s="146"/>
      <c r="D33" s="117"/>
      <c r="E33" s="122"/>
      <c r="F33" s="123">
        <v>0</v>
      </c>
      <c r="G33" s="146"/>
      <c r="H33" s="146"/>
      <c r="I33" s="147"/>
      <c r="M33" s="9"/>
    </row>
    <row r="34" spans="1:13" ht="20.100000000000001" customHeight="1">
      <c r="A34" s="138" t="s">
        <v>64</v>
      </c>
      <c r="B34" s="144"/>
      <c r="C34" s="146"/>
      <c r="D34" s="117"/>
      <c r="E34" s="122"/>
      <c r="F34" s="123">
        <v>0</v>
      </c>
      <c r="G34" s="146"/>
      <c r="H34" s="146"/>
      <c r="I34" s="147"/>
      <c r="M34" s="9"/>
    </row>
    <row r="35" spans="1:13" ht="20.100000000000001" customHeight="1">
      <c r="A35" s="125" t="s">
        <v>136</v>
      </c>
      <c r="B35" s="144"/>
      <c r="C35" s="146"/>
      <c r="D35" s="117"/>
      <c r="E35" s="124" t="s">
        <v>80</v>
      </c>
      <c r="F35" s="123">
        <v>0</v>
      </c>
      <c r="G35" s="146"/>
      <c r="H35" s="146"/>
      <c r="I35" s="147"/>
      <c r="M35" s="9"/>
    </row>
    <row r="36" spans="1:13" ht="20.100000000000001" customHeight="1" thickBot="1">
      <c r="A36" s="282" t="s">
        <v>11</v>
      </c>
      <c r="B36" s="283"/>
      <c r="C36" s="284"/>
      <c r="D36" s="285"/>
      <c r="E36" s="285"/>
      <c r="F36" s="286">
        <f>SUM(F30:F35)</f>
        <v>0</v>
      </c>
      <c r="G36" s="146"/>
      <c r="H36" s="146"/>
      <c r="I36" s="147"/>
      <c r="M36" s="9"/>
    </row>
    <row r="37" spans="1:13" ht="20.100000000000001" customHeight="1">
      <c r="A37" s="281" t="s">
        <v>10</v>
      </c>
      <c r="B37" s="220"/>
      <c r="C37" s="130" t="s">
        <v>3</v>
      </c>
      <c r="D37" s="131">
        <v>1</v>
      </c>
      <c r="E37" s="180"/>
      <c r="F37" s="280">
        <f>F36*D37</f>
        <v>0</v>
      </c>
      <c r="G37" s="146"/>
      <c r="H37" s="146"/>
      <c r="I37" s="147"/>
      <c r="K37" s="2"/>
      <c r="M37" s="9"/>
    </row>
    <row r="38" spans="1:13" ht="20.100000000000001" customHeight="1" thickBot="1">
      <c r="A38" s="287" t="s">
        <v>9</v>
      </c>
      <c r="B38" s="288"/>
      <c r="C38" s="289" t="s">
        <v>1</v>
      </c>
      <c r="D38" s="290">
        <f>IF(B19=" ",0,IF(DATEDIF(B10,B19,"m")&lt;13,ROUND(1.045^(DATEDIF(B10,B19,"m")/12)-1,4),IF(DATEDIF(B10,B19,"m")&lt;25,ROUND(1.045*1.05^((DATEDIF(B10,B19,"m")-12)/12)-1,4),IF(DATEDIF(B10,B19,"m")&lt;37,ROUND(1.045*1.05*1.035^((DATEDIF(B10,B19,"m")-24)/12)-1,4),ROUND(1.045*1.05*1.035*1.035^((DATEDIF(B10,B19,"m")-36)/12)-1,4)))))</f>
        <v>0</v>
      </c>
      <c r="E38" s="291"/>
      <c r="F38" s="292">
        <f>IF(D38=0,0,ROUND(F37*D38,0))</f>
        <v>0</v>
      </c>
      <c r="G38" s="146"/>
      <c r="H38" s="146"/>
      <c r="I38" s="147"/>
      <c r="M38" s="9"/>
    </row>
    <row r="39" spans="1:13" ht="20.100000000000001" customHeight="1">
      <c r="A39" s="268" t="s">
        <v>171</v>
      </c>
      <c r="B39" s="245"/>
      <c r="C39" s="296"/>
      <c r="D39" s="298"/>
      <c r="E39" s="297"/>
      <c r="F39" s="269">
        <f>SUM(F37:F38)</f>
        <v>0</v>
      </c>
      <c r="G39" s="146"/>
      <c r="H39" s="146"/>
      <c r="I39" s="147"/>
      <c r="M39" s="9"/>
    </row>
    <row r="40" spans="1:13" ht="19.5" customHeight="1">
      <c r="A40" s="188"/>
      <c r="B40" s="188"/>
      <c r="C40" s="188"/>
      <c r="D40" s="188"/>
      <c r="E40" s="188"/>
      <c r="F40" s="188"/>
      <c r="G40" s="188"/>
      <c r="H40" s="188"/>
      <c r="I40" s="195"/>
      <c r="M40" s="9"/>
    </row>
    <row r="41" spans="1:13" ht="20.25" customHeight="1">
      <c r="A41" s="189" t="s">
        <v>132</v>
      </c>
      <c r="B41" s="190"/>
      <c r="C41" s="190"/>
      <c r="D41" s="190"/>
      <c r="E41" s="190"/>
      <c r="F41" s="190"/>
      <c r="G41" s="190"/>
      <c r="H41" s="190"/>
      <c r="I41" s="191"/>
      <c r="M41" s="9"/>
    </row>
    <row r="42" spans="1:13" ht="20.100000000000001" customHeight="1">
      <c r="A42" s="314" t="s">
        <v>59</v>
      </c>
      <c r="B42" s="314"/>
      <c r="C42" s="118">
        <v>0.05</v>
      </c>
      <c r="D42" s="146" t="str">
        <f>"of 8"&amp;A36</f>
        <v>of 8G.  Subtotal</v>
      </c>
      <c r="E42" s="146"/>
      <c r="F42" s="117">
        <f>C42*F36</f>
        <v>0</v>
      </c>
      <c r="G42" s="146"/>
      <c r="H42" s="146"/>
      <c r="I42" s="147"/>
      <c r="M42" s="9"/>
    </row>
    <row r="43" spans="1:13" ht="20.100000000000001" customHeight="1">
      <c r="A43" s="125" t="s">
        <v>62</v>
      </c>
      <c r="B43" s="192"/>
      <c r="C43" s="146"/>
      <c r="D43" s="117"/>
      <c r="E43" s="193" t="s">
        <v>80</v>
      </c>
      <c r="F43" s="123">
        <v>0</v>
      </c>
      <c r="G43" s="146"/>
      <c r="H43" s="146"/>
      <c r="I43" s="147"/>
      <c r="M43" s="9"/>
    </row>
    <row r="44" spans="1:13" ht="20.100000000000001" customHeight="1">
      <c r="A44" s="264" t="s">
        <v>65</v>
      </c>
      <c r="B44" s="265"/>
      <c r="C44" s="188"/>
      <c r="D44" s="266"/>
      <c r="E44" s="267" t="s">
        <v>80</v>
      </c>
      <c r="F44" s="136">
        <v>0</v>
      </c>
      <c r="G44" s="146"/>
      <c r="H44" s="146"/>
      <c r="I44" s="147"/>
      <c r="K44" s="2"/>
      <c r="M44" s="9"/>
    </row>
    <row r="45" spans="1:13" ht="20.100000000000001" customHeight="1">
      <c r="A45" s="270" t="s">
        <v>53</v>
      </c>
      <c r="B45" s="246"/>
      <c r="C45" s="246"/>
      <c r="D45" s="246"/>
      <c r="E45" s="271"/>
      <c r="F45" s="272">
        <f>SUM(F42:F44)</f>
        <v>0</v>
      </c>
      <c r="G45" s="243"/>
      <c r="H45" s="146"/>
      <c r="I45" s="147"/>
      <c r="K45" s="5"/>
      <c r="M45" s="9"/>
    </row>
    <row r="46" spans="1:13" ht="20.100000000000001" customHeight="1">
      <c r="A46" s="273" t="s">
        <v>54</v>
      </c>
      <c r="B46" s="231"/>
      <c r="C46" s="274"/>
      <c r="D46" s="275"/>
      <c r="E46" s="231"/>
      <c r="F46" s="276">
        <f>F45*D37</f>
        <v>0</v>
      </c>
      <c r="G46" s="263"/>
      <c r="H46" s="146"/>
      <c r="I46" s="147"/>
      <c r="K46" s="5"/>
      <c r="M46" s="9"/>
    </row>
    <row r="47" spans="1:13" ht="20.100000000000001" customHeight="1">
      <c r="A47" s="273" t="s">
        <v>58</v>
      </c>
      <c r="B47" s="231"/>
      <c r="C47" s="274"/>
      <c r="D47" s="277"/>
      <c r="E47" s="278"/>
      <c r="F47" s="276">
        <f>ROUND(F46*D38,0)</f>
        <v>0</v>
      </c>
      <c r="G47" s="263"/>
      <c r="H47" s="146"/>
      <c r="I47" s="147"/>
      <c r="M47" s="9"/>
    </row>
    <row r="48" spans="1:13" ht="20.100000000000001" customHeight="1">
      <c r="A48" s="196" t="s">
        <v>170</v>
      </c>
      <c r="B48" s="197"/>
      <c r="C48" s="197"/>
      <c r="D48" s="197"/>
      <c r="E48" s="197"/>
      <c r="F48" s="279">
        <f>SUM(F46:F47)</f>
        <v>0</v>
      </c>
      <c r="G48" s="243"/>
      <c r="H48" s="146"/>
      <c r="I48" s="147"/>
      <c r="M48" s="9"/>
    </row>
    <row r="49" spans="1:15" ht="20.100000000000001" customHeight="1">
      <c r="A49" s="213"/>
      <c r="B49" s="213"/>
      <c r="C49" s="213"/>
      <c r="D49" s="213"/>
      <c r="E49" s="213"/>
      <c r="F49" s="213"/>
      <c r="G49" s="188"/>
      <c r="H49" s="188"/>
      <c r="I49" s="195"/>
      <c r="M49" s="9"/>
    </row>
    <row r="50" spans="1:15" ht="20.100000000000001" customHeight="1">
      <c r="A50" s="189" t="s">
        <v>133</v>
      </c>
      <c r="B50" s="190"/>
      <c r="C50" s="190"/>
      <c r="D50" s="190"/>
      <c r="E50" s="190"/>
      <c r="F50" s="190"/>
      <c r="G50" s="190"/>
      <c r="H50" s="190"/>
      <c r="I50" s="191"/>
      <c r="M50" s="9"/>
    </row>
    <row r="51" spans="1:15" ht="20.100000000000001" customHeight="1">
      <c r="A51" s="314" t="s">
        <v>12</v>
      </c>
      <c r="B51" s="314"/>
      <c r="C51" s="118">
        <v>0.05</v>
      </c>
      <c r="D51" s="146" t="str">
        <f>"of 8"&amp;A36</f>
        <v>of 8G.  Subtotal</v>
      </c>
      <c r="E51" s="146"/>
      <c r="F51" s="117">
        <f>C51*F36</f>
        <v>0</v>
      </c>
      <c r="G51" s="146"/>
      <c r="H51" s="146"/>
      <c r="I51" s="147"/>
      <c r="M51" s="9"/>
    </row>
    <row r="52" spans="1:15" ht="20.100000000000001" customHeight="1">
      <c r="A52" s="125" t="s">
        <v>62</v>
      </c>
      <c r="B52" s="192"/>
      <c r="C52" s="146"/>
      <c r="D52" s="146"/>
      <c r="E52" s="193" t="s">
        <v>80</v>
      </c>
      <c r="F52" s="123">
        <v>0</v>
      </c>
      <c r="G52" s="146"/>
      <c r="H52" s="146"/>
      <c r="I52" s="147"/>
      <c r="M52" s="9"/>
    </row>
    <row r="53" spans="1:15" ht="20.100000000000001" customHeight="1">
      <c r="A53" s="270" t="s">
        <v>5</v>
      </c>
      <c r="B53" s="246"/>
      <c r="C53" s="246"/>
      <c r="D53" s="246"/>
      <c r="E53" s="271"/>
      <c r="F53" s="272">
        <f>SUM(F51:F52)</f>
        <v>0</v>
      </c>
      <c r="G53" s="146"/>
      <c r="H53" s="146"/>
      <c r="I53" s="147"/>
      <c r="M53" s="9"/>
    </row>
    <row r="54" spans="1:15" ht="20.100000000000001" customHeight="1">
      <c r="A54" s="273" t="s">
        <v>4</v>
      </c>
      <c r="B54" s="231"/>
      <c r="C54" s="274"/>
      <c r="D54" s="275"/>
      <c r="E54" s="231"/>
      <c r="F54" s="276">
        <f>F53*D37</f>
        <v>0</v>
      </c>
      <c r="G54" s="146"/>
      <c r="H54" s="146"/>
      <c r="I54" s="147"/>
      <c r="K54" s="2"/>
      <c r="M54" s="9"/>
    </row>
    <row r="55" spans="1:15" ht="20.100000000000001" customHeight="1">
      <c r="A55" s="273" t="s">
        <v>2</v>
      </c>
      <c r="B55" s="231"/>
      <c r="C55" s="274"/>
      <c r="D55" s="277"/>
      <c r="E55" s="278"/>
      <c r="F55" s="276">
        <f>ROUND(F54*D38,0)</f>
        <v>0</v>
      </c>
      <c r="G55" s="146"/>
      <c r="H55" s="146"/>
      <c r="I55" s="147"/>
      <c r="M55" s="9"/>
    </row>
    <row r="56" spans="1:15" ht="20.100000000000001" customHeight="1">
      <c r="A56" s="196" t="s">
        <v>169</v>
      </c>
      <c r="B56" s="197"/>
      <c r="C56" s="197"/>
      <c r="D56" s="197"/>
      <c r="E56" s="197"/>
      <c r="F56" s="279">
        <f>SUM(F54:F55)</f>
        <v>0</v>
      </c>
      <c r="G56" s="188"/>
      <c r="H56" s="188"/>
      <c r="I56" s="179"/>
    </row>
    <row r="57" spans="1:15" ht="27" customHeight="1" thickBot="1">
      <c r="A57" s="198" t="s">
        <v>137</v>
      </c>
      <c r="B57" s="199"/>
      <c r="C57" s="199"/>
      <c r="D57" s="200"/>
      <c r="E57" s="199"/>
      <c r="F57" s="201"/>
      <c r="G57" s="202"/>
      <c r="H57" s="203"/>
      <c r="I57" s="203"/>
    </row>
    <row r="58" spans="1:15" ht="23.25" customHeight="1">
      <c r="A58" s="204"/>
      <c r="B58" s="315" t="s">
        <v>138</v>
      </c>
      <c r="C58" s="316"/>
      <c r="D58" s="316"/>
      <c r="E58" s="316"/>
      <c r="F58" s="317"/>
      <c r="G58" s="205">
        <f>F39</f>
        <v>0</v>
      </c>
      <c r="H58" s="206"/>
      <c r="I58" s="147"/>
    </row>
    <row r="59" spans="1:15" ht="23.25" customHeight="1">
      <c r="A59" s="207"/>
      <c r="B59" s="318" t="s">
        <v>139</v>
      </c>
      <c r="C59" s="319"/>
      <c r="D59" s="319"/>
      <c r="E59" s="319"/>
      <c r="F59" s="320"/>
      <c r="G59" s="208">
        <f>F48</f>
        <v>0</v>
      </c>
      <c r="H59" s="3"/>
      <c r="I59" s="147"/>
    </row>
    <row r="60" spans="1:15" ht="23.25" customHeight="1" thickBot="1">
      <c r="A60" s="207"/>
      <c r="B60" s="306" t="s">
        <v>140</v>
      </c>
      <c r="C60" s="307"/>
      <c r="D60" s="307"/>
      <c r="E60" s="307"/>
      <c r="F60" s="308"/>
      <c r="G60" s="209">
        <f>F56</f>
        <v>0</v>
      </c>
      <c r="H60" s="210"/>
      <c r="I60" s="147"/>
      <c r="J60" s="3"/>
      <c r="O60" s="71"/>
    </row>
    <row r="61" spans="1:15" ht="21.75" customHeight="1" thickTop="1" thickBot="1">
      <c r="A61" s="211"/>
      <c r="B61" s="309" t="s">
        <v>141</v>
      </c>
      <c r="C61" s="310"/>
      <c r="D61" s="310"/>
      <c r="E61" s="310"/>
      <c r="F61" s="311"/>
      <c r="G61" s="212">
        <f>SUM(G58:G60)</f>
        <v>0</v>
      </c>
      <c r="H61" s="210"/>
      <c r="I61" s="147"/>
      <c r="J61" s="3"/>
      <c r="O61" s="71"/>
    </row>
    <row r="62" spans="1:15" ht="18" customHeight="1">
      <c r="A62" s="213"/>
      <c r="B62" s="213"/>
      <c r="C62" s="213"/>
      <c r="D62" s="213"/>
      <c r="E62" s="213"/>
      <c r="F62" s="213"/>
      <c r="G62" s="214"/>
      <c r="H62" s="215"/>
      <c r="I62" s="177"/>
    </row>
    <row r="63" spans="1:15" ht="18" customHeight="1">
      <c r="A63" s="216" t="s">
        <v>142</v>
      </c>
      <c r="B63" s="199"/>
      <c r="C63" s="199"/>
      <c r="D63" s="199"/>
      <c r="E63" s="199"/>
      <c r="F63" s="199"/>
      <c r="G63" s="217"/>
      <c r="H63" s="190"/>
      <c r="I63" s="191"/>
    </row>
    <row r="64" spans="1:15" ht="24.75" customHeight="1">
      <c r="A64" s="218" t="s">
        <v>151</v>
      </c>
      <c r="B64" s="219"/>
      <c r="C64" s="220"/>
      <c r="D64" s="146"/>
      <c r="E64" s="118">
        <v>0.1</v>
      </c>
      <c r="F64" s="194">
        <f>E64*G$61</f>
        <v>0</v>
      </c>
      <c r="G64" s="146"/>
      <c r="H64" s="221"/>
      <c r="I64" s="222"/>
    </row>
    <row r="65" spans="1:9" ht="20.100000000000001" customHeight="1">
      <c r="A65" s="223" t="s">
        <v>152</v>
      </c>
      <c r="B65" s="224"/>
      <c r="C65" s="225"/>
      <c r="D65" s="146"/>
      <c r="E65" s="118">
        <v>0</v>
      </c>
      <c r="F65" s="194">
        <f>E65*G$61</f>
        <v>0</v>
      </c>
      <c r="G65" s="146"/>
      <c r="H65" s="226"/>
      <c r="I65" s="227"/>
    </row>
    <row r="66" spans="1:9" ht="20.100000000000001" customHeight="1">
      <c r="A66" s="223" t="s">
        <v>153</v>
      </c>
      <c r="B66" s="224"/>
      <c r="C66" s="225"/>
      <c r="D66" s="146"/>
      <c r="E66" s="121">
        <v>0</v>
      </c>
      <c r="F66" s="194">
        <f>E66*(G61+F64)</f>
        <v>0</v>
      </c>
      <c r="G66" s="146"/>
      <c r="H66" s="228"/>
      <c r="I66" s="229"/>
    </row>
    <row r="67" spans="1:9" ht="15.6">
      <c r="A67" s="223" t="s">
        <v>154</v>
      </c>
      <c r="B67" s="224"/>
      <c r="C67" s="225"/>
      <c r="D67" s="146"/>
      <c r="E67" s="121">
        <v>0</v>
      </c>
      <c r="F67" s="194">
        <f>E67*G61</f>
        <v>0</v>
      </c>
      <c r="G67" s="146"/>
      <c r="H67" s="228"/>
      <c r="I67" s="229"/>
    </row>
    <row r="68" spans="1:9" ht="25.5" customHeight="1">
      <c r="A68" s="230" t="s">
        <v>143</v>
      </c>
      <c r="B68" s="146"/>
      <c r="C68" s="146"/>
      <c r="D68" s="146"/>
      <c r="E68" s="146"/>
      <c r="F68" s="146"/>
      <c r="G68" s="146"/>
      <c r="H68" s="228"/>
      <c r="I68" s="229"/>
    </row>
    <row r="69" spans="1:9" ht="25.5" customHeight="1">
      <c r="A69" s="223" t="s">
        <v>88</v>
      </c>
      <c r="B69" s="231"/>
      <c r="C69" s="225"/>
      <c r="D69" s="146"/>
      <c r="E69" s="118">
        <v>2.1999999999999999E-2</v>
      </c>
      <c r="F69" s="194">
        <f>E69*G$61</f>
        <v>0</v>
      </c>
      <c r="G69" s="194"/>
      <c r="H69" s="228"/>
      <c r="I69" s="229"/>
    </row>
    <row r="70" spans="1:9" ht="17.399999999999999">
      <c r="A70" s="230" t="s">
        <v>145</v>
      </c>
      <c r="B70" s="147"/>
      <c r="C70" s="146"/>
      <c r="D70" s="146"/>
      <c r="E70" s="146"/>
      <c r="F70" s="146"/>
      <c r="G70" s="146"/>
      <c r="H70" s="146"/>
      <c r="I70" s="147"/>
    </row>
    <row r="71" spans="1:9">
      <c r="A71" s="223" t="s">
        <v>89</v>
      </c>
      <c r="B71" s="231"/>
      <c r="C71" s="225"/>
      <c r="D71" s="146"/>
      <c r="E71" s="146"/>
      <c r="F71" s="123">
        <v>0</v>
      </c>
      <c r="G71" s="232"/>
      <c r="H71" s="146"/>
      <c r="I71" s="147"/>
    </row>
    <row r="72" spans="1:9" ht="17.399999999999999">
      <c r="A72" s="230" t="s">
        <v>144</v>
      </c>
      <c r="B72" s="146"/>
      <c r="C72" s="146"/>
      <c r="D72" s="146"/>
      <c r="E72" s="146"/>
      <c r="F72" s="233"/>
      <c r="G72" s="146"/>
      <c r="H72" s="146"/>
      <c r="I72" s="147"/>
    </row>
    <row r="73" spans="1:9" ht="22.5" customHeight="1">
      <c r="A73" s="135" t="s">
        <v>167</v>
      </c>
      <c r="B73" s="234"/>
      <c r="C73" s="235"/>
      <c r="D73" s="188"/>
      <c r="E73" s="188"/>
      <c r="F73" s="136">
        <v>0</v>
      </c>
      <c r="G73" s="188"/>
      <c r="H73" s="188"/>
      <c r="I73" s="195"/>
    </row>
    <row r="74" spans="1:9" ht="27" customHeight="1">
      <c r="A74" s="236" t="s">
        <v>146</v>
      </c>
      <c r="B74" s="237"/>
      <c r="C74" s="190"/>
      <c r="D74" s="190"/>
      <c r="E74" s="190"/>
      <c r="F74" s="190"/>
      <c r="G74" s="190"/>
      <c r="H74" s="190"/>
      <c r="I74" s="191"/>
    </row>
    <row r="75" spans="1:9">
      <c r="A75" s="223" t="s">
        <v>112</v>
      </c>
      <c r="B75" s="231"/>
      <c r="C75" s="225"/>
      <c r="D75" s="146"/>
      <c r="E75" s="118">
        <v>7.0000000000000007E-2</v>
      </c>
      <c r="F75" s="194">
        <f>E75*(G61+F64)</f>
        <v>0</v>
      </c>
      <c r="G75" s="194"/>
      <c r="H75" s="146"/>
      <c r="I75" s="147"/>
    </row>
    <row r="76" spans="1:9" ht="17.399999999999999">
      <c r="A76" s="230" t="s">
        <v>147</v>
      </c>
      <c r="B76" s="146"/>
      <c r="C76" s="146"/>
      <c r="D76" s="146"/>
      <c r="E76" s="146"/>
      <c r="F76" s="146"/>
      <c r="G76" s="146"/>
      <c r="H76" s="146"/>
      <c r="I76" s="147"/>
    </row>
    <row r="77" spans="1:9">
      <c r="A77" s="223" t="s">
        <v>113</v>
      </c>
      <c r="B77" s="231"/>
      <c r="C77" s="225"/>
      <c r="D77" s="146"/>
      <c r="E77" s="118">
        <v>0.02</v>
      </c>
      <c r="F77" s="194">
        <f>E77*(G61+F64)</f>
        <v>0</v>
      </c>
      <c r="G77" s="146"/>
      <c r="H77" s="146"/>
      <c r="I77" s="147"/>
    </row>
    <row r="78" spans="1:9" ht="17.399999999999999">
      <c r="A78" s="230" t="s">
        <v>148</v>
      </c>
      <c r="B78" s="147"/>
      <c r="C78" s="146"/>
      <c r="D78" s="146"/>
      <c r="E78" s="146"/>
      <c r="F78" s="146"/>
      <c r="G78" s="146"/>
      <c r="H78" s="146"/>
      <c r="I78" s="147"/>
    </row>
    <row r="79" spans="1:9" ht="15.6">
      <c r="A79" s="223" t="s">
        <v>155</v>
      </c>
      <c r="B79" s="224"/>
      <c r="C79" s="238"/>
      <c r="D79" s="154"/>
      <c r="E79" s="118">
        <v>0</v>
      </c>
      <c r="F79" s="194">
        <f>E79*F39</f>
        <v>0</v>
      </c>
      <c r="G79" s="146"/>
      <c r="H79" s="146"/>
      <c r="I79" s="147"/>
    </row>
    <row r="80" spans="1:9" ht="15.6">
      <c r="A80" s="223" t="s">
        <v>156</v>
      </c>
      <c r="B80" s="224"/>
      <c r="C80" s="238"/>
      <c r="D80" s="154"/>
      <c r="E80" s="118">
        <v>0</v>
      </c>
      <c r="F80" s="194">
        <f>E80*G61</f>
        <v>0</v>
      </c>
      <c r="G80" s="146"/>
      <c r="H80" s="146"/>
      <c r="I80" s="147"/>
    </row>
    <row r="81" spans="1:9" ht="15.6">
      <c r="A81" s="134" t="s">
        <v>168</v>
      </c>
      <c r="B81" s="239"/>
      <c r="C81" s="240"/>
      <c r="D81" s="154"/>
      <c r="E81" s="146"/>
      <c r="F81" s="123">
        <v>0</v>
      </c>
      <c r="G81" s="146"/>
      <c r="H81" s="146"/>
      <c r="I81" s="147"/>
    </row>
    <row r="82" spans="1:9" ht="17.399999999999999">
      <c r="A82" s="230" t="s">
        <v>149</v>
      </c>
      <c r="B82" s="154"/>
      <c r="C82" s="154"/>
      <c r="D82" s="154"/>
      <c r="E82" s="154"/>
      <c r="F82" s="146"/>
      <c r="G82" s="232"/>
      <c r="H82" s="146"/>
      <c r="I82" s="147"/>
    </row>
    <row r="83" spans="1:9" ht="15.6">
      <c r="A83" s="223" t="s">
        <v>157</v>
      </c>
      <c r="B83" s="224"/>
      <c r="C83" s="238"/>
      <c r="D83" s="154"/>
      <c r="E83" s="146"/>
      <c r="F83" s="123">
        <v>0</v>
      </c>
      <c r="G83" s="146"/>
      <c r="H83" s="146"/>
      <c r="I83" s="147"/>
    </row>
    <row r="84" spans="1:9" ht="15.6">
      <c r="A84" s="223" t="s">
        <v>158</v>
      </c>
      <c r="B84" s="224"/>
      <c r="C84" s="238"/>
      <c r="D84" s="154"/>
      <c r="E84" s="146"/>
      <c r="F84" s="123">
        <v>0</v>
      </c>
      <c r="G84" s="146"/>
      <c r="H84" s="146"/>
      <c r="I84" s="147"/>
    </row>
    <row r="85" spans="1:9" ht="17.399999999999999">
      <c r="A85" s="241" t="s">
        <v>150</v>
      </c>
      <c r="B85" s="195"/>
      <c r="C85" s="188"/>
      <c r="D85" s="146"/>
      <c r="E85" s="146"/>
      <c r="F85" s="233"/>
      <c r="G85" s="146"/>
      <c r="H85" s="146"/>
      <c r="I85" s="147"/>
    </row>
    <row r="86" spans="1:9">
      <c r="A86" s="242" t="s">
        <v>90</v>
      </c>
      <c r="B86" s="78"/>
      <c r="C86" s="78"/>
      <c r="D86" s="243"/>
      <c r="E86" s="146"/>
      <c r="F86" s="123">
        <v>0</v>
      </c>
      <c r="G86" s="146"/>
      <c r="H86" s="146"/>
      <c r="I86" s="147"/>
    </row>
    <row r="87" spans="1:9">
      <c r="B87" s="213"/>
      <c r="C87" s="213"/>
      <c r="D87" s="188"/>
      <c r="E87" s="188"/>
      <c r="F87" s="188"/>
      <c r="G87" s="188"/>
      <c r="H87" s="188"/>
      <c r="I87" s="179"/>
    </row>
    <row r="88" spans="1:9" ht="17.399999999999999">
      <c r="A88" s="244" t="s">
        <v>159</v>
      </c>
      <c r="B88" s="202"/>
      <c r="C88" s="199"/>
      <c r="D88" s="190"/>
      <c r="E88" s="190"/>
      <c r="F88" s="190"/>
      <c r="G88" s="190"/>
      <c r="H88" s="190"/>
      <c r="I88" s="191"/>
    </row>
    <row r="89" spans="1:9" ht="15.6">
      <c r="A89" s="245" t="s">
        <v>66</v>
      </c>
      <c r="B89" s="246"/>
      <c r="C89" s="246"/>
      <c r="D89" s="246"/>
      <c r="E89" s="246"/>
      <c r="F89" s="180"/>
      <c r="G89" s="247">
        <f>F86</f>
        <v>0</v>
      </c>
      <c r="H89" s="146"/>
      <c r="I89" s="147"/>
    </row>
    <row r="90" spans="1:9" ht="15.6">
      <c r="A90" s="248" t="s">
        <v>67</v>
      </c>
      <c r="B90" s="231"/>
      <c r="C90" s="231"/>
      <c r="D90" s="231"/>
      <c r="E90" s="231"/>
      <c r="F90" s="146"/>
      <c r="G90" s="194">
        <f>SUM(F74:F81)</f>
        <v>0</v>
      </c>
      <c r="H90" s="146"/>
      <c r="I90" s="147"/>
    </row>
    <row r="91" spans="1:9" ht="15.6">
      <c r="A91" s="248" t="s">
        <v>160</v>
      </c>
      <c r="B91" s="231"/>
      <c r="C91" s="231"/>
      <c r="D91" s="231"/>
      <c r="E91" s="231"/>
      <c r="F91" s="193" t="s">
        <v>73</v>
      </c>
      <c r="G91" s="123">
        <v>0</v>
      </c>
      <c r="H91" s="146"/>
      <c r="I91" s="147"/>
    </row>
    <row r="92" spans="1:9" ht="15.6">
      <c r="A92" s="248" t="s">
        <v>161</v>
      </c>
      <c r="B92" s="231"/>
      <c r="C92" s="231"/>
      <c r="D92" s="231"/>
      <c r="E92" s="231"/>
      <c r="F92" s="146"/>
      <c r="G92" s="194">
        <f>G90-G91</f>
        <v>0</v>
      </c>
      <c r="H92" s="146"/>
      <c r="I92" s="147"/>
    </row>
    <row r="93" spans="1:9" ht="15.6">
      <c r="A93" s="248" t="s">
        <v>81</v>
      </c>
      <c r="B93" s="231"/>
      <c r="C93" s="231"/>
      <c r="D93" s="231"/>
      <c r="E93" s="231"/>
      <c r="F93" s="146"/>
      <c r="G93" s="194">
        <f>G61+SUM(F64:F73)</f>
        <v>0</v>
      </c>
      <c r="H93" s="146"/>
      <c r="I93" s="147"/>
    </row>
    <row r="94" spans="1:9" ht="15.6">
      <c r="A94" s="248" t="s">
        <v>162</v>
      </c>
      <c r="B94" s="231"/>
      <c r="C94" s="231"/>
      <c r="D94" s="231"/>
      <c r="E94" s="231"/>
      <c r="F94" s="193" t="s">
        <v>73</v>
      </c>
      <c r="G94" s="123">
        <v>0</v>
      </c>
      <c r="H94" s="146"/>
      <c r="I94" s="147"/>
    </row>
    <row r="95" spans="1:9" ht="15.6">
      <c r="A95" s="248" t="s">
        <v>163</v>
      </c>
      <c r="B95" s="231"/>
      <c r="C95" s="231"/>
      <c r="D95" s="231"/>
      <c r="E95" s="231"/>
      <c r="F95" s="146"/>
      <c r="G95" s="194">
        <f>G93-G94</f>
        <v>0</v>
      </c>
      <c r="H95" s="146"/>
      <c r="I95" s="147"/>
    </row>
    <row r="96" spans="1:9" ht="15.6">
      <c r="A96" s="248" t="s">
        <v>164</v>
      </c>
      <c r="B96" s="231"/>
      <c r="C96" s="231"/>
      <c r="D96" s="231"/>
      <c r="E96" s="231"/>
      <c r="F96" s="146"/>
      <c r="G96" s="194">
        <f>SUM(F83:F84)</f>
        <v>0</v>
      </c>
      <c r="H96" s="146"/>
      <c r="I96" s="147"/>
    </row>
    <row r="97" spans="1:9" ht="16.2" thickBot="1">
      <c r="A97" s="249"/>
      <c r="B97" s="250"/>
      <c r="C97" s="251"/>
      <c r="D97" s="249"/>
      <c r="E97" s="251"/>
      <c r="F97" s="251"/>
      <c r="G97" s="252"/>
      <c r="H97" s="251"/>
      <c r="I97" s="253"/>
    </row>
    <row r="98" spans="1:9" ht="38.25" customHeight="1" thickTop="1">
      <c r="A98" s="312" t="s">
        <v>165</v>
      </c>
      <c r="B98" s="312"/>
      <c r="C98" s="312"/>
      <c r="D98" s="312"/>
      <c r="E98" s="312"/>
      <c r="F98" s="312"/>
      <c r="G98" s="313"/>
      <c r="H98" s="180"/>
      <c r="I98" s="172">
        <f>IF(E24+E27=0,0,ROUND(G58/(E24+E27),2))</f>
        <v>0</v>
      </c>
    </row>
    <row r="99" spans="1:9" ht="45.75" customHeight="1">
      <c r="A99" s="300" t="s">
        <v>166</v>
      </c>
      <c r="B99" s="301"/>
      <c r="C99" s="301"/>
      <c r="D99" s="301"/>
      <c r="E99" s="301"/>
      <c r="F99" s="301"/>
      <c r="G99" s="302"/>
      <c r="H99" s="146"/>
      <c r="I99" s="147">
        <f>IF(E24+E27=0,0,ROUND(G61/(E24+E27),2))</f>
        <v>0</v>
      </c>
    </row>
    <row r="100" spans="1:9" ht="33" customHeight="1">
      <c r="A100" s="303" t="s">
        <v>174</v>
      </c>
      <c r="B100" s="304"/>
      <c r="C100" s="304"/>
      <c r="D100" s="304"/>
      <c r="E100" s="304"/>
      <c r="F100" s="304"/>
      <c r="G100" s="305"/>
      <c r="H100" s="188"/>
      <c r="I100" s="195">
        <f>IF(E24+E27=0,0,ROUND((G93)/(E24+E27),2))</f>
        <v>0</v>
      </c>
    </row>
    <row r="101" spans="1:9" ht="15.6">
      <c r="A101" s="254"/>
      <c r="B101" s="255"/>
      <c r="C101" s="213"/>
      <c r="D101" s="213"/>
      <c r="E101" s="213"/>
      <c r="F101" s="213"/>
      <c r="G101" s="213"/>
      <c r="H101" s="213"/>
      <c r="I101" s="177"/>
    </row>
    <row r="102" spans="1:9">
      <c r="A102" s="256"/>
      <c r="B102" s="190"/>
      <c r="C102" s="190"/>
      <c r="D102" s="190"/>
      <c r="E102" s="190"/>
      <c r="F102" s="190"/>
      <c r="G102" s="190"/>
      <c r="H102" s="190"/>
      <c r="I102" s="191"/>
    </row>
    <row r="103" spans="1:9" ht="17.399999999999999">
      <c r="A103" s="244" t="s">
        <v>57</v>
      </c>
      <c r="B103" s="188"/>
      <c r="C103" s="188"/>
      <c r="D103" s="188"/>
      <c r="E103" s="188"/>
      <c r="F103" s="188"/>
      <c r="G103" s="188"/>
      <c r="H103" s="188"/>
      <c r="I103" s="195"/>
    </row>
    <row r="104" spans="1:9" ht="48" customHeight="1">
      <c r="A104" s="133"/>
      <c r="B104" s="137"/>
      <c r="C104" s="137"/>
      <c r="D104" s="137"/>
      <c r="E104" s="137"/>
      <c r="F104" s="137"/>
      <c r="G104" s="137"/>
      <c r="H104" s="137"/>
      <c r="I104" s="137"/>
    </row>
  </sheetData>
  <sheetProtection formatCells="0" formatColumns="0" formatRows="0" insertColumns="0" insertRows="0" deleteColumns="0" deleteRows="0"/>
  <mergeCells count="21">
    <mergeCell ref="C27:D27"/>
    <mergeCell ref="A1:I1"/>
    <mergeCell ref="B5:G5"/>
    <mergeCell ref="C24:D24"/>
    <mergeCell ref="B14:D14"/>
    <mergeCell ref="A2:I2"/>
    <mergeCell ref="H3:I11"/>
    <mergeCell ref="A13:I13"/>
    <mergeCell ref="B15:D15"/>
    <mergeCell ref="A20:I20"/>
    <mergeCell ref="A30:B30"/>
    <mergeCell ref="B58:F58"/>
    <mergeCell ref="B59:F59"/>
    <mergeCell ref="A51:B51"/>
    <mergeCell ref="A42:B42"/>
    <mergeCell ref="A31:B31"/>
    <mergeCell ref="A99:G99"/>
    <mergeCell ref="A100:G100"/>
    <mergeCell ref="B60:F60"/>
    <mergeCell ref="B61:F61"/>
    <mergeCell ref="A98:G98"/>
  </mergeCells>
  <dataValidations xWindow="646" yWindow="739" count="46">
    <dataValidation allowBlank="1" showInputMessage="1" showErrorMessage="1" prompt="Provide an estimate or use the calculations from one of the following: _x000a_1. Form G (Equipment List)_x000a_2. Equipment Allowance Calculator (for higher ed. only)" sqref="F83" xr:uid="{31EBEFE0-0E61-4030-9A0D-19BB348AB0E2}"/>
    <dataValidation errorStyle="warning" allowBlank="1" showInputMessage="1" showErrorMessage="1" errorTitle="Facility Error" error="Must choose from list" prompt="Enter the subdivision (county) in which the project is located." sqref="B6" xr:uid="{FF49A609-A5F5-4EC4-8555-42C8E2593AF2}"/>
    <dataValidation errorStyle="warning" allowBlank="1" showInputMessage="1" showErrorMessage="1" errorTitle="Agency Error" error="Must choose from list" prompt="Agency name, which is automatically populated by CBIS." sqref="B7:G7" xr:uid="{58327EB2-7FBF-4A9C-9D0E-E14B860880BA}"/>
    <dataValidation allowBlank="1" showInputMessage="1" showErrorMessage="1" prompt="Rename to specific design item if applicable" sqref="A81" xr:uid="{13913DC6-FF3E-4FC9-B752-B7F40C07FFE6}"/>
    <dataValidation allowBlank="1" showInputMessage="1" showErrorMessage="1" prompt="Provide an estimate or use one of the following: _x000a_1. Form G (Equipment List)_x000a_2. Equipment Allowance Calculator (for higher ed. only)" sqref="F84" xr:uid="{FD915EE0-5606-4C3B-A6AA-4A53C86BB19D}"/>
    <dataValidation allowBlank="1" showInputMessage="1" showErrorMessage="1" promptTitle="Critial Path Management Schedule" prompt="Use only if the project does not have a construction manager (CM). Higher education agencies typical leave blank." sqref="F71" xr:uid="{D8AC0658-60B3-4E06-AFAD-80D08AED8E23}"/>
    <dataValidation allowBlank="1" showInputMessage="1" showErrorMessage="1" prompt="Update as necessary. Explain any variance from standard percentages in CEW Notes." sqref="E75 E77" xr:uid="{92FDB380-A167-4A72-80C8-F16CAF6470C8}"/>
    <dataValidation allowBlank="1" showInputMessage="1" showErrorMessage="1" prompt="For buildings of at least 7,500 GSF and if the project will achieve LEED Platinum or Net Zero Emissions. If the premium is greater than zero, provide details in the Notes section." sqref="E65" xr:uid="{194F0FDB-7169-44B5-8F8D-0CF50E7FFF2B}"/>
    <dataValidation allowBlank="1" showInputMessage="1" showErrorMessage="1" prompt="Update as necessary. Applies to buildings with complex mechanical electrical systems that require specific adjustments, testing, and training of personnel to operate. Default percentage is 1.5%. " sqref="E79" xr:uid="{D1A1DAFE-56F5-4C9E-BB47-DBFEEA030D16}"/>
    <dataValidation allowBlank="1" showInputMessage="1" showErrorMessage="1" prompt="Add cost of construction item, if applicable" sqref="F73" xr:uid="{92772BC0-F3AD-45DB-877B-4CC49DF61974}"/>
    <dataValidation allowBlank="1" showErrorMessage="1" prompt="_x000a_" sqref="A72:A73" xr:uid="{2902B214-042B-45CF-A072-45825FC284C9}"/>
    <dataValidation allowBlank="1" showInputMessage="1" showErrorMessage="1" prompt="Change to 0.5% if project will include Public Art. Requires at least 50% State funding and 15,000 GSF. " sqref="E67" xr:uid="{095DEDFE-8167-40AF-A845-87D73FD1C9A7}"/>
    <dataValidation allowBlank="1" showInputMessage="1" showErrorMessage="1" prompt="Update as necessary. Applies only to Higher Education agencies, and the Department of Public Safety and Correctional Services, or for a project that DGS approved the use of a construction manager." sqref="E66" xr:uid="{10F89D43-ED5D-43E1-86EC-8B9CD6E84E86}"/>
    <dataValidation allowBlank="1" showInputMessage="1" showErrorMessage="1" prompt="Reduce to 5% when construction funding becomes the budget year request" sqref="E64" xr:uid="{2D315C4E-49EF-4AEA-9F52-D449F50DD5D8}"/>
    <dataValidation allowBlank="1" showInputMessage="1" showErrorMessage="1" prompt="Update Regional Construction Factor as necessary_x000a_" sqref="D46" xr:uid="{538E7DF7-4123-42EB-9DCA-DE44D39117A0}"/>
    <dataValidation allowBlank="1" showInputMessage="1" showErrorMessage="1" prompt="Add line item that is not included within the General Utility cost, as necessary. " sqref="A52" xr:uid="{10529718-18C1-43C0-AF3C-CF5DCF2A579E}"/>
    <dataValidation allowBlank="1" showInputMessage="1" showErrorMessage="1" prompt="Input dollar amounts for individual site items" sqref="F43:F44" xr:uid="{F4E41271-AC1A-4BF7-9A53-8A303D00BBF9}"/>
    <dataValidation allowBlank="1" showInputMessage="1" showErrorMessage="1" prompt="If different than 5% default, explain in CEW Notes" sqref="C51 C42" xr:uid="{7393A966-3893-4034-8BD3-516A800DC1ED}"/>
    <dataValidation allowBlank="1" showInputMessage="1" showErrorMessage="1" prompt="Add line items that are not included in the General Site Work, as necessary. E.g. retaining wall. " sqref="A43:A44" xr:uid="{D4AC1670-D076-4D7D-B25C-CA865BD60073}"/>
    <dataValidation allowBlank="1" showInputMessage="1" showErrorMessage="1" prompt="Update Regional Construction Factor as necessary" sqref="D37 D54" xr:uid="{5323DBE4-A2F6-4AF4-A91A-31C7704765AF}"/>
    <dataValidation allowBlank="1" showInputMessage="1" showErrorMessage="1" prompt="Rename structural elements as necessary" sqref="A32:A35" xr:uid="{AA1ACC36-8464-4E17-8D9D-8A1196DDE4AC}"/>
    <dataValidation allowBlank="1" showInputMessage="1" showErrorMessage="1" prompt="Name of area 2, e.g. Office Space_x000a_" sqref="B26" xr:uid="{FC1F4AC1-C8A3-41E3-A9CC-A73642E02EE8}"/>
    <dataValidation allowBlank="1" showInputMessage="1" showErrorMessage="1" prompt="Name of area 2, e.g. Office Space" sqref="B23" xr:uid="{7B3F2310-3C9E-42BA-8FAD-D233BE7EAA7B}"/>
    <dataValidation allowBlank="1" showInputMessage="1" showErrorMessage="1" prompt="Name of area 1, e.g. Performing Arts Center" sqref="B22 B25" xr:uid="{3128F7FE-4AC4-4363-BFB1-0E3136A79A65}"/>
    <dataValidation allowBlank="1" showInputMessage="1" showErrorMessage="1" errorTitle="error" error="Choose From List" sqref="C9:G9" xr:uid="{7805F9D7-E778-41BC-82C3-CFAED4E93F27}"/>
    <dataValidation allowBlank="1" showInputMessage="1" showErrorMessage="1" prompt="The name(s) of the source(s) including A/E, CM, estimate guidebook, DGS or internal agency cost center, etc._x000a_" sqref="B11" xr:uid="{407793AC-FF99-445B-BD96-77B649671F7A}"/>
    <dataValidation allowBlank="1" showInputMessage="1" showErrorMessage="1" promptTitle="Estimate Reference Point" prompt="Enter the date on the source used to prepare the cost estimate. This is the date from which escalation is calculated. This is usually updated to Jan. 1st of the current year. (mm/yyyy)" sqref="B10" xr:uid="{C863E919-5CA1-4747-BC71-C05095B2AB68}"/>
    <dataValidation allowBlank="1" showInputMessage="1" showErrorMessage="1" prompt="Enter the date this CEW was completed. (mm/dd/yyyy)" sqref="B9" xr:uid="{5DC6FF94-012E-49C9-BFDE-66AC4DAACDA2}"/>
    <dataValidation allowBlank="1" showInputMessage="1" showErrorMessage="1" prompt="Leave blank" sqref="B5:G5" xr:uid="{3848688C-094F-4D04-B889-A4B90BF2E509}"/>
    <dataValidation allowBlank="1" showInputMessage="1" showErrorMessage="1" prompt="Type the name of the person completing this CEW." sqref="B4" xr:uid="{804E7425-2EC3-47E0-88BA-A8CDBEA9C964}"/>
    <dataValidation allowBlank="1" showInputMessage="1" showErrorMessage="1" prompt="Type the title of your choice. If the project has more than one CEW, enter a distinctive name." sqref="B3" xr:uid="{F27024D4-8FE0-46AF-A7CA-732887DC8099}"/>
    <dataValidation allowBlank="1" showInputMessage="1" showErrorMessage="1" prompt="Enter the project number if applicable. DGS assigns a project number after the General Assembly authorizes project funding." sqref="B8" xr:uid="{1420DCC7-8714-4459-A46F-D7E909AC1621}"/>
    <dataValidation allowBlank="1" showErrorMessage="1" promptTitle="Hint!" prompt="Must select from List." sqref="I15" xr:uid="{161A4F92-8F25-4BDA-BF2B-2D98D12B0A6C}"/>
    <dataValidation allowBlank="1" showInputMessage="1" showErrorMessage="1" prompt="If necessary, override the formula and put mm/dd/yyyy of the bid date." sqref="H17 B17" xr:uid="{B9F70F26-C168-415B-93C4-18313149125E}"/>
    <dataValidation allowBlank="1" showErrorMessage="1" sqref="E15 G71 B82:E82 B81:D81 C17:I17 C19:I19 C11:G12 B12 C3:G3" xr:uid="{B28F80EA-DC62-4286-889A-6CE9108E29A4}"/>
    <dataValidation allowBlank="1" showInputMessage="1" showErrorMessage="1" prompt="Number of months in design phase. Design end date will then calculate automatically. " sqref="D17 C16" xr:uid="{DE2DAD7A-D52B-4DA0-9434-7589FE963EB6}"/>
    <dataValidation allowBlank="1" showInputMessage="1" showErrorMessage="1" prompt="(mm/dd/yyyy)" sqref="E16 E18 B17 B19" xr:uid="{7A3FF920-CBD1-4BF8-8E91-560DDA40715A}"/>
    <dataValidation allowBlank="1" showInputMessage="1" showErrorMessage="1" prompt="Number of months in construction phase. End construction date will then calculate automatically. _x000a_" sqref="C18 D19" xr:uid="{55C05F3D-3FE7-44E8-852C-0FFA0931A63B}"/>
    <dataValidation allowBlank="1" showInputMessage="1" showErrorMessage="1" prompt="Update as necessary" sqref="E69" xr:uid="{6EEF71DC-FAC6-4F71-8053-DAE029F77D04}"/>
    <dataValidation allowBlank="1" showInputMessage="1" showErrorMessage="1" prompt="Add miscellaneous construction item if necessary" sqref="A73" xr:uid="{90A01576-3AF0-478D-9983-4CC7C77EDF18}"/>
    <dataValidation allowBlank="1" showInputMessage="1" showErrorMessage="1" prompt="Add cost of design item, if applicable" sqref="G82 F81" xr:uid="{8D122232-FA6E-4914-AFFA-256DB1E0E71E}"/>
    <dataValidation type="list" allowBlank="1" showInputMessage="1" showErrorMessage="1" promptTitle="Hint!" prompt="Must select from list" sqref="B15:D15" xr:uid="{F5416866-8641-44BC-8748-DEF335C2E6D2}">
      <formula1>$J$14:$J$20</formula1>
    </dataValidation>
    <dataValidation type="list" allowBlank="1" showInputMessage="1" showErrorMessage="1" promptTitle="Hint!" prompt="Must select from List" sqref="B14:D14" xr:uid="{28A32E2A-7A5F-49EF-A980-E8AEE413EA5D}">
      <formula1>$J$4:$J$10</formula1>
    </dataValidation>
    <dataValidation allowBlank="1" showErrorMessage="1" prompt="Type the name of the person completing this CEW." sqref="C4:G4" xr:uid="{9095585D-5320-4E3B-8E43-1BC7CC8BAC68}"/>
    <dataValidation errorStyle="warning" allowBlank="1" showErrorMessage="1" errorTitle="Facility Error" error="Must choose from list" prompt="Enter the subdivision (county) in which the project is located." sqref="C6:G6" xr:uid="{4A291595-7956-4245-A4A5-146830BAB3B6}"/>
    <dataValidation allowBlank="1" showErrorMessage="1" prompt="Enter the project number if applicable. DGS assigns a project number after the General Assembly authorizes project funding." sqref="C8:D8" xr:uid="{7271F52A-CA50-441C-B5A6-82C2551929AB}"/>
  </dataValidations>
  <printOptions horizontalCentered="1"/>
  <pageMargins left="0.45" right="0.45" top="0.75" bottom="0.5" header="0.3" footer="0.3"/>
  <pageSetup scale="80" fitToHeight="0" orientation="portrait" r:id="rId1"/>
  <headerFooter>
    <oddHeader>&amp;R&amp;"Arial,Regular"Date as of
&amp;D
&amp;T</oddHeader>
    <oddFooter>&amp;R&amp;"Arial,Regular"Page  &amp;P of &amp;N</oddFooter>
  </headerFooter>
  <rowBreaks count="1" manualBreakCount="1">
    <brk id="40" max="8" man="1"/>
  </rowBreaks>
  <ignoredErrors>
    <ignoredError sqref="G24:H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9F87-54A5-40B2-BDC4-21D43F1649A7}">
  <sheetPr>
    <tabColor theme="6" tint="-0.249977111117893"/>
    <pageSetUpPr fitToPage="1"/>
  </sheetPr>
  <dimension ref="A1:S60"/>
  <sheetViews>
    <sheetView showZeros="0" view="pageBreakPreview" zoomScaleNormal="100" zoomScaleSheetLayoutView="100" workbookViewId="0">
      <selection sqref="A1:M1"/>
    </sheetView>
  </sheetViews>
  <sheetFormatPr defaultColWidth="8.19921875" defaultRowHeight="15"/>
  <cols>
    <col min="1" max="1" width="16.5" style="1" customWidth="1"/>
    <col min="2" max="2" width="12" style="1" customWidth="1"/>
    <col min="3" max="3" width="7.69921875" style="1" bestFit="1" customWidth="1"/>
    <col min="4" max="4" width="10.19921875" style="1" bestFit="1" customWidth="1"/>
    <col min="5" max="5" width="8" style="1" customWidth="1"/>
    <col min="6" max="6" width="12.5" style="1" bestFit="1" customWidth="1"/>
    <col min="7" max="7" width="11.19921875" style="1" customWidth="1"/>
    <col min="8" max="8" width="10.69921875" style="1" customWidth="1"/>
    <col min="9" max="9" width="10.296875" style="1" customWidth="1"/>
    <col min="10" max="10" width="5.09765625" style="1" customWidth="1"/>
    <col min="11" max="11" width="5.69921875" style="1" customWidth="1"/>
    <col min="12" max="12" width="6.796875" style="1" bestFit="1" customWidth="1"/>
    <col min="13" max="13" width="13.796875" style="1" customWidth="1"/>
    <col min="14" max="14" width="23.09765625" style="1" hidden="1" customWidth="1"/>
    <col min="15" max="15" width="11.19921875" style="1" bestFit="1" customWidth="1"/>
    <col min="16" max="16" width="18.09765625" style="1" customWidth="1"/>
    <col min="17" max="17" width="8.19921875" style="1"/>
    <col min="18" max="18" width="11.5" style="1" bestFit="1" customWidth="1"/>
    <col min="19" max="19" width="13.19921875" style="1" bestFit="1" customWidth="1"/>
    <col min="20" max="20" width="8.19921875" style="1"/>
    <col min="21" max="21" width="24.59765625" style="1" customWidth="1"/>
    <col min="22" max="22" width="8.19921875" style="1" customWidth="1"/>
    <col min="23" max="23" width="20.69921875" style="1" customWidth="1"/>
    <col min="24" max="16384" width="8.19921875" style="1"/>
  </cols>
  <sheetData>
    <row r="1" spans="1:17" ht="87" customHeight="1">
      <c r="A1" s="322" t="s">
        <v>176</v>
      </c>
      <c r="B1" s="322"/>
      <c r="C1" s="322"/>
      <c r="D1" s="322"/>
      <c r="E1" s="322"/>
      <c r="F1" s="322"/>
      <c r="G1" s="322"/>
      <c r="H1" s="322"/>
      <c r="I1" s="322"/>
      <c r="J1" s="322"/>
      <c r="K1" s="322"/>
      <c r="L1" s="322"/>
      <c r="M1" s="322"/>
    </row>
    <row r="2" spans="1:17" ht="22.5" customHeight="1">
      <c r="A2" s="12" t="s">
        <v>52</v>
      </c>
      <c r="B2" s="357">
        <f>'CBIS "Entire Worksheet" Screen'!B8</f>
        <v>0</v>
      </c>
      <c r="C2" s="357"/>
      <c r="D2" s="13"/>
      <c r="E2" s="13"/>
      <c r="F2" s="13"/>
      <c r="G2" s="13"/>
      <c r="H2" s="13"/>
      <c r="I2" s="353" t="str">
        <f>'CBIS "Entire Worksheet" Screen'!A12</f>
        <v xml:space="preserve">Escalation is set at 4.5% for 2025, 5% for 2026, and 3.5% for 2027 and each succeeding calendar year. Escalation for 2024 was set at 5.5%. </v>
      </c>
      <c r="J2" s="353"/>
      <c r="K2" s="353"/>
      <c r="L2" s="353"/>
      <c r="M2" s="354"/>
      <c r="N2" s="45" t="s">
        <v>172</v>
      </c>
      <c r="P2" s="9"/>
    </row>
    <row r="3" spans="1:17" ht="21.6" customHeight="1">
      <c r="A3" s="14" t="s">
        <v>51</v>
      </c>
      <c r="B3" s="341">
        <f>'CBIS "Entire Worksheet" Screen'!B3</f>
        <v>0</v>
      </c>
      <c r="C3" s="341"/>
      <c r="D3" s="341"/>
      <c r="E3" s="341"/>
      <c r="F3" s="341"/>
      <c r="G3" s="341"/>
      <c r="H3" s="78"/>
      <c r="I3" s="355"/>
      <c r="J3" s="355"/>
      <c r="K3" s="355"/>
      <c r="L3" s="355"/>
      <c r="M3" s="356"/>
      <c r="N3" s="20" t="s">
        <v>38</v>
      </c>
      <c r="P3" s="9"/>
    </row>
    <row r="4" spans="1:17" ht="16.95" customHeight="1">
      <c r="A4" s="14" t="s">
        <v>50</v>
      </c>
      <c r="B4" s="341"/>
      <c r="C4" s="341"/>
      <c r="D4" s="341"/>
      <c r="E4" s="341"/>
      <c r="F4" s="341"/>
      <c r="G4" s="341"/>
      <c r="H4" s="78"/>
      <c r="I4" s="355"/>
      <c r="J4" s="355"/>
      <c r="K4" s="355"/>
      <c r="L4" s="355"/>
      <c r="M4" s="356"/>
      <c r="N4" s="20" t="s">
        <v>32</v>
      </c>
      <c r="P4" s="9"/>
    </row>
    <row r="5" spans="1:17" ht="15.6">
      <c r="A5" s="14" t="s">
        <v>120</v>
      </c>
      <c r="B5" s="341">
        <f>'CBIS "Entire Worksheet" Screen'!B7</f>
        <v>0</v>
      </c>
      <c r="C5" s="341"/>
      <c r="D5" s="341"/>
      <c r="E5" s="341"/>
      <c r="F5" s="341"/>
      <c r="G5" s="341"/>
      <c r="H5" s="78"/>
      <c r="I5" s="15" t="s">
        <v>48</v>
      </c>
      <c r="J5" s="15"/>
      <c r="K5" s="78"/>
      <c r="L5" s="78"/>
      <c r="M5" s="83">
        <f>'CBIS "Entire Worksheet" Screen'!B9</f>
        <v>0</v>
      </c>
      <c r="N5" s="20" t="s">
        <v>31</v>
      </c>
      <c r="P5" s="9"/>
    </row>
    <row r="6" spans="1:17" ht="15.6">
      <c r="A6" s="14" t="s">
        <v>74</v>
      </c>
      <c r="B6" s="341"/>
      <c r="C6" s="341"/>
      <c r="D6" s="341"/>
      <c r="E6" s="341"/>
      <c r="F6" s="341"/>
      <c r="G6" s="341"/>
      <c r="H6" s="78"/>
      <c r="I6" s="15" t="s">
        <v>47</v>
      </c>
      <c r="J6" s="15"/>
      <c r="K6" s="78"/>
      <c r="L6" s="78"/>
      <c r="M6" s="84">
        <f>'CBIS "Entire Worksheet" Screen'!B10</f>
        <v>45658</v>
      </c>
      <c r="N6" s="20" t="s">
        <v>25</v>
      </c>
      <c r="P6" s="9"/>
    </row>
    <row r="7" spans="1:17" ht="15.6">
      <c r="A7" s="14" t="s">
        <v>46</v>
      </c>
      <c r="B7" s="341">
        <f>'CBIS "Entire Worksheet" Screen'!B6</f>
        <v>0</v>
      </c>
      <c r="C7" s="341"/>
      <c r="D7" s="341"/>
      <c r="E7" s="341"/>
      <c r="F7" s="341"/>
      <c r="G7" s="341"/>
      <c r="H7" s="78"/>
      <c r="I7" s="15" t="s">
        <v>75</v>
      </c>
      <c r="J7" s="15"/>
      <c r="K7" s="78"/>
      <c r="L7" s="341">
        <f>'CBIS "Entire Worksheet" Screen'!B11</f>
        <v>0</v>
      </c>
      <c r="M7" s="351"/>
      <c r="N7" s="20" t="s">
        <v>23</v>
      </c>
      <c r="P7" s="9"/>
    </row>
    <row r="8" spans="1:17" ht="15.6">
      <c r="A8" s="16" t="s">
        <v>45</v>
      </c>
      <c r="B8" s="352">
        <f>'CBIS "Entire Worksheet" Screen'!B4</f>
        <v>0</v>
      </c>
      <c r="C8" s="352"/>
      <c r="D8" s="352"/>
      <c r="E8" s="352"/>
      <c r="F8" s="352"/>
      <c r="G8" s="352"/>
      <c r="H8" s="17"/>
      <c r="I8" s="18" t="s">
        <v>76</v>
      </c>
      <c r="J8" s="18"/>
      <c r="K8" s="17"/>
      <c r="L8" s="17"/>
      <c r="M8" s="19"/>
      <c r="N8" s="20" t="s">
        <v>21</v>
      </c>
      <c r="P8" s="9"/>
    </row>
    <row r="9" spans="1:17">
      <c r="Q9" s="9"/>
    </row>
    <row r="10" spans="1:17" ht="20.100000000000001" customHeight="1">
      <c r="A10" s="3" t="s">
        <v>44</v>
      </c>
      <c r="C10" s="341" t="s">
        <v>172</v>
      </c>
      <c r="D10" s="341"/>
      <c r="E10" s="341"/>
      <c r="G10" s="3" t="s">
        <v>43</v>
      </c>
      <c r="I10" s="341" t="s">
        <v>173</v>
      </c>
      <c r="J10" s="341"/>
      <c r="K10" s="341"/>
      <c r="L10" s="341"/>
      <c r="N10" s="3" t="s">
        <v>173</v>
      </c>
      <c r="Q10" s="9"/>
    </row>
    <row r="11" spans="1:17" ht="15.6">
      <c r="A11" s="3" t="s">
        <v>40</v>
      </c>
      <c r="C11" s="80">
        <f>'CBIS "Entire Worksheet" Screen'!E16</f>
        <v>0</v>
      </c>
      <c r="D11" s="21">
        <f>EDATE(C11,E11)</f>
        <v>0</v>
      </c>
      <c r="E11" s="82">
        <f>'CBIS "Entire Worksheet" Screen'!C16</f>
        <v>0</v>
      </c>
      <c r="F11" s="1" t="s">
        <v>35</v>
      </c>
      <c r="G11" s="3" t="s">
        <v>39</v>
      </c>
      <c r="I11" s="93" t="str">
        <f>IF(D11=0," ",EDATE(D11,2))</f>
        <v xml:space="preserve"> </v>
      </c>
      <c r="J11" s="21"/>
      <c r="N11" s="1" t="s">
        <v>37</v>
      </c>
      <c r="P11" s="23"/>
      <c r="Q11" s="9"/>
    </row>
    <row r="12" spans="1:17" ht="16.2" thickBot="1">
      <c r="A12" s="24" t="s">
        <v>36</v>
      </c>
      <c r="B12" s="25"/>
      <c r="C12" s="81">
        <f>'CBIS "Entire Worksheet" Screen'!E18</f>
        <v>0</v>
      </c>
      <c r="D12" s="26">
        <f>EDATE(C12,E12)</f>
        <v>0</v>
      </c>
      <c r="E12" s="299">
        <f>'CBIS "Entire Worksheet" Screen'!C18</f>
        <v>0</v>
      </c>
      <c r="F12" s="27" t="s">
        <v>35</v>
      </c>
      <c r="G12" s="24" t="s">
        <v>34</v>
      </c>
      <c r="H12" s="25"/>
      <c r="I12" s="26">
        <f>EDATE(C12,(E12/2))</f>
        <v>0</v>
      </c>
      <c r="J12" s="102" t="str">
        <f>IF(I12=0,"0",DATEDIF(M6,I12,"m"))</f>
        <v>0</v>
      </c>
      <c r="K12" s="339" t="s">
        <v>33</v>
      </c>
      <c r="L12" s="339"/>
      <c r="M12" s="339"/>
      <c r="N12" s="1" t="s">
        <v>102</v>
      </c>
      <c r="P12" s="25"/>
      <c r="Q12" s="9"/>
    </row>
    <row r="13" spans="1:17" ht="21.75" customHeight="1">
      <c r="A13" s="3" t="s">
        <v>30</v>
      </c>
      <c r="E13" s="28" t="s">
        <v>16</v>
      </c>
      <c r="F13" s="28" t="s">
        <v>29</v>
      </c>
      <c r="G13" s="3" t="s">
        <v>28</v>
      </c>
      <c r="H13" s="3" t="s">
        <v>27</v>
      </c>
      <c r="J13" s="29" t="s">
        <v>26</v>
      </c>
      <c r="K13" s="30"/>
      <c r="L13" s="345">
        <f>E16+E19</f>
        <v>0</v>
      </c>
      <c r="M13" s="346"/>
      <c r="N13" s="1" t="s">
        <v>103</v>
      </c>
      <c r="Q13" s="9"/>
    </row>
    <row r="14" spans="1:17" ht="20.100000000000001" customHeight="1" thickBot="1">
      <c r="A14" s="31" t="s">
        <v>107</v>
      </c>
      <c r="B14" s="341">
        <f>'CBIS "Entire Worksheet" Screen'!B22</f>
        <v>0</v>
      </c>
      <c r="C14" s="341"/>
      <c r="D14" s="341"/>
      <c r="E14" s="90">
        <f>'CBIS "Entire Worksheet" Screen'!E22</f>
        <v>0</v>
      </c>
      <c r="F14" s="90">
        <f>'CBIS "Entire Worksheet" Screen'!F22</f>
        <v>0</v>
      </c>
      <c r="G14" s="33" t="str">
        <f>IF(F14=0,"",E14/F14)</f>
        <v/>
      </c>
      <c r="H14" s="79" t="str">
        <f>IF(F14=0,"",F14/E14)</f>
        <v/>
      </c>
      <c r="J14" s="34" t="s">
        <v>24</v>
      </c>
      <c r="K14" s="35"/>
      <c r="L14" s="347">
        <f>F16+F19</f>
        <v>0</v>
      </c>
      <c r="M14" s="348"/>
      <c r="N14" s="1" t="s">
        <v>22</v>
      </c>
      <c r="P14" s="36"/>
      <c r="Q14" s="9"/>
    </row>
    <row r="15" spans="1:17" ht="21" customHeight="1">
      <c r="A15" s="132" t="str">
        <f>'CBIS "Entire Worksheet" Screen'!A23</f>
        <v>A2. New</v>
      </c>
      <c r="B15" s="352">
        <f>'CBIS "Entire Worksheet" Screen'!B23</f>
        <v>0</v>
      </c>
      <c r="C15" s="352"/>
      <c r="D15" s="352"/>
      <c r="E15" s="141">
        <f>'CBIS "Entire Worksheet" Screen'!E23</f>
        <v>0</v>
      </c>
      <c r="F15" s="141">
        <f>'CBIS "Entire Worksheet" Screen'!F23</f>
        <v>0</v>
      </c>
      <c r="G15" s="33" t="str">
        <f>IF(F15=0,"",E15/F15)</f>
        <v/>
      </c>
      <c r="H15" s="79" t="str">
        <f>IF(F15=0,"",F15/E15)</f>
        <v/>
      </c>
      <c r="K15" s="3"/>
      <c r="L15" s="32"/>
      <c r="N15" s="1" t="s">
        <v>20</v>
      </c>
      <c r="Q15" s="9"/>
    </row>
    <row r="16" spans="1:17" ht="20.100000000000001" customHeight="1">
      <c r="A16" s="13"/>
      <c r="B16" s="13"/>
      <c r="C16" s="349" t="s">
        <v>18</v>
      </c>
      <c r="D16" s="349"/>
      <c r="E16" s="40">
        <f>E14+E15</f>
        <v>0</v>
      </c>
      <c r="F16" s="40">
        <f>F14+F15</f>
        <v>0</v>
      </c>
      <c r="G16" s="41" t="str">
        <f>IF(F16=0,"N/A",E16/F16)</f>
        <v>N/A</v>
      </c>
      <c r="H16" s="42" t="str">
        <f>IF(F16=0,"N/A",F16/E16)</f>
        <v>N/A</v>
      </c>
      <c r="I16" s="13"/>
      <c r="J16" s="13"/>
      <c r="K16" s="13"/>
      <c r="L16" s="13"/>
      <c r="M16" s="13"/>
      <c r="N16" s="1" t="s">
        <v>19</v>
      </c>
      <c r="Q16" s="9"/>
    </row>
    <row r="17" spans="1:19" ht="18.75" customHeight="1">
      <c r="A17" s="31" t="s">
        <v>108</v>
      </c>
      <c r="B17" s="341">
        <f>'CBIS "Entire Worksheet" Screen'!B25</f>
        <v>0</v>
      </c>
      <c r="C17" s="341"/>
      <c r="D17" s="341"/>
      <c r="E17" s="87">
        <f>'CBIS "Entire Worksheet" Screen'!E25</f>
        <v>0</v>
      </c>
      <c r="F17" s="87">
        <f>'CBIS "Entire Worksheet" Screen'!F25</f>
        <v>0</v>
      </c>
      <c r="G17" s="38" t="str">
        <f>IF(F17=0,"",E17/F17)</f>
        <v/>
      </c>
      <c r="H17" s="39" t="str">
        <f>IF(F17=0,"",F17/E17)</f>
        <v/>
      </c>
      <c r="Q17" s="9"/>
    </row>
    <row r="18" spans="1:19" ht="20.100000000000001" customHeight="1">
      <c r="A18" s="132" t="str">
        <f>'CBIS "Entire Worksheet" Screen'!A26</f>
        <v>B2. Renovation</v>
      </c>
      <c r="B18" s="352">
        <f>'CBIS "Entire Worksheet" Screen'!B26</f>
        <v>0</v>
      </c>
      <c r="C18" s="352"/>
      <c r="D18" s="352"/>
      <c r="E18" s="87">
        <f>'CBIS "Entire Worksheet" Screen'!E26</f>
        <v>0</v>
      </c>
      <c r="F18" s="87">
        <f>'CBIS "Entire Worksheet" Screen'!F26</f>
        <v>0</v>
      </c>
      <c r="G18" s="38" t="str">
        <f>IF(F18=0,"",E18/F18)</f>
        <v/>
      </c>
      <c r="H18" s="39" t="str">
        <f>IF(F18=0,"",F18/E18)</f>
        <v/>
      </c>
      <c r="Q18" s="9"/>
    </row>
    <row r="19" spans="1:19" ht="20.100000000000001" customHeight="1">
      <c r="A19" s="13"/>
      <c r="B19" s="13"/>
      <c r="C19" s="349" t="s">
        <v>56</v>
      </c>
      <c r="D19" s="349"/>
      <c r="E19" s="40">
        <f>E17+E18</f>
        <v>0</v>
      </c>
      <c r="F19" s="40">
        <f>F17+F18</f>
        <v>0</v>
      </c>
      <c r="G19" s="41" t="str">
        <f>IF(F19=0,"N/A",E19/F19)</f>
        <v>N/A</v>
      </c>
      <c r="H19" s="42" t="str">
        <f>IF(F19=0,"N/A",F19/E19)</f>
        <v>N/A</v>
      </c>
      <c r="I19" s="13"/>
      <c r="J19" s="13"/>
      <c r="K19" s="13"/>
      <c r="L19" s="13"/>
      <c r="M19" s="13"/>
      <c r="Q19" s="9"/>
      <c r="S19" s="2"/>
    </row>
    <row r="20" spans="1:19" ht="20.100000000000001" customHeight="1">
      <c r="M20" s="43" t="s">
        <v>14</v>
      </c>
      <c r="Q20" s="9"/>
      <c r="S20" s="44"/>
    </row>
    <row r="21" spans="1:19" ht="20.100000000000001" customHeight="1">
      <c r="A21" s="6" t="s">
        <v>17</v>
      </c>
      <c r="C21" s="43" t="s">
        <v>16</v>
      </c>
      <c r="D21" s="7" t="s">
        <v>77</v>
      </c>
      <c r="E21" s="45" t="s">
        <v>15</v>
      </c>
      <c r="F21" s="43" t="s">
        <v>14</v>
      </c>
      <c r="G21" s="77" t="s">
        <v>83</v>
      </c>
      <c r="H21" s="343" t="s">
        <v>109</v>
      </c>
      <c r="I21" s="343"/>
      <c r="J21" s="343"/>
      <c r="K21" s="343"/>
      <c r="L21" s="85">
        <f>'CBIS "Entire Worksheet" Screen'!E64</f>
        <v>0.1</v>
      </c>
      <c r="M21" s="2">
        <f>L21*F$49</f>
        <v>0</v>
      </c>
      <c r="Q21" s="9"/>
      <c r="S21" s="44"/>
    </row>
    <row r="22" spans="1:19" ht="20.100000000000001" customHeight="1">
      <c r="A22" s="344" t="s">
        <v>78</v>
      </c>
      <c r="B22" s="344"/>
      <c r="C22" s="32">
        <f>E14</f>
        <v>0</v>
      </c>
      <c r="D22" s="7" t="s">
        <v>77</v>
      </c>
      <c r="E22" s="94">
        <f>'CBIS "Entire Worksheet" Screen'!E30</f>
        <v>0</v>
      </c>
      <c r="F22" s="32">
        <f>E22*C22</f>
        <v>0</v>
      </c>
      <c r="G22" s="77" t="s">
        <v>84</v>
      </c>
      <c r="H22" s="343" t="s">
        <v>110</v>
      </c>
      <c r="I22" s="343"/>
      <c r="J22" s="343"/>
      <c r="K22" s="343"/>
      <c r="L22" s="85">
        <f>'CBIS "Entire Worksheet" Screen'!E65</f>
        <v>0</v>
      </c>
      <c r="M22" s="2">
        <f>L22*F$49</f>
        <v>0</v>
      </c>
      <c r="Q22" s="9"/>
    </row>
    <row r="23" spans="1:19" ht="20.100000000000001" customHeight="1">
      <c r="A23" s="344" t="s">
        <v>79</v>
      </c>
      <c r="B23" s="344"/>
      <c r="C23" s="32">
        <f>E17</f>
        <v>0</v>
      </c>
      <c r="D23" s="7" t="s">
        <v>77</v>
      </c>
      <c r="E23" s="95">
        <f>'CBIS "Entire Worksheet" Screen'!E31</f>
        <v>0</v>
      </c>
      <c r="F23" s="32">
        <f>E23*C23</f>
        <v>0</v>
      </c>
      <c r="G23" s="77" t="s">
        <v>85</v>
      </c>
      <c r="H23" s="343" t="s">
        <v>111</v>
      </c>
      <c r="I23" s="343"/>
      <c r="J23" s="343"/>
      <c r="K23" s="343"/>
      <c r="L23" s="86">
        <f>'CBIS "Entire Worksheet" Screen'!E66</f>
        <v>0</v>
      </c>
      <c r="M23" s="2">
        <f>L23*(F49+M21)</f>
        <v>0</v>
      </c>
      <c r="Q23" s="9"/>
    </row>
    <row r="24" spans="1:19" ht="20.100000000000001" customHeight="1">
      <c r="A24" s="342" t="str">
        <f>'CBIS "Entire Worksheet" Screen'!A32</f>
        <v>C.  Asbestos Removal</v>
      </c>
      <c r="B24" s="342"/>
      <c r="D24" s="32"/>
      <c r="E24" s="47"/>
      <c r="F24" s="87">
        <f>'CBIS "Entire Worksheet" Screen'!F32</f>
        <v>0</v>
      </c>
      <c r="G24" s="77" t="s">
        <v>86</v>
      </c>
      <c r="H24" s="343" t="s">
        <v>87</v>
      </c>
      <c r="I24" s="343"/>
      <c r="J24" s="343"/>
      <c r="K24" s="343"/>
      <c r="L24" s="86">
        <f>'CBIS "Entire Worksheet" Screen'!E67</f>
        <v>0</v>
      </c>
      <c r="M24" s="2">
        <f>L24*F49</f>
        <v>0</v>
      </c>
      <c r="Q24" s="9"/>
    </row>
    <row r="25" spans="1:19" ht="20.100000000000001" customHeight="1">
      <c r="A25" s="342" t="str">
        <f>'CBIS "Entire Worksheet" Screen'!A33</f>
        <v>D.  Built-in Equipment</v>
      </c>
      <c r="B25" s="342"/>
      <c r="D25" s="32"/>
      <c r="E25" s="47"/>
      <c r="F25" s="87">
        <f>'CBIS "Entire Worksheet" Screen'!F33</f>
        <v>0</v>
      </c>
      <c r="G25" s="76" t="s">
        <v>97</v>
      </c>
      <c r="H25" s="343" t="s">
        <v>88</v>
      </c>
      <c r="I25" s="343"/>
      <c r="J25" s="343"/>
      <c r="K25" s="343"/>
      <c r="L25" s="85">
        <f>'CBIS "Entire Worksheet" Screen'!E69</f>
        <v>2.1999999999999999E-2</v>
      </c>
      <c r="M25" s="2">
        <f>L25*F$49</f>
        <v>0</v>
      </c>
      <c r="Q25" s="9"/>
    </row>
    <row r="26" spans="1:19" ht="20.100000000000001" customHeight="1">
      <c r="A26" s="342" t="str">
        <f>'CBIS "Entire Worksheet" Screen'!A34</f>
        <v>E.  Interior Demolition</v>
      </c>
      <c r="B26" s="342"/>
      <c r="D26" s="32"/>
      <c r="E26" s="47"/>
      <c r="F26" s="87">
        <f>'CBIS "Entire Worksheet" Screen'!F34</f>
        <v>0</v>
      </c>
      <c r="G26" s="76" t="s">
        <v>98</v>
      </c>
      <c r="H26" s="343" t="s">
        <v>89</v>
      </c>
      <c r="I26" s="343"/>
      <c r="J26" s="343"/>
      <c r="K26" s="343"/>
      <c r="L26" s="49"/>
      <c r="M26" s="87">
        <f>'CBIS "Entire Worksheet" Screen'!F71</f>
        <v>0</v>
      </c>
      <c r="Q26" s="9"/>
    </row>
    <row r="27" spans="1:19" ht="20.100000000000001" customHeight="1">
      <c r="A27" s="342" t="str">
        <f>'CBIS "Entire Worksheet" Screen'!A35</f>
        <v>F.  Information Technology</v>
      </c>
      <c r="B27" s="342"/>
      <c r="D27" s="37"/>
      <c r="E27" s="50" t="s">
        <v>80</v>
      </c>
      <c r="F27" s="87">
        <f>'CBIS "Entire Worksheet" Screen'!F35</f>
        <v>0</v>
      </c>
      <c r="G27" s="77" t="s">
        <v>101</v>
      </c>
      <c r="H27" s="341" t="str">
        <f>'CBIS "Entire Worksheet" Screen'!A73</f>
        <v>Miscellaneous Construction Cost</v>
      </c>
      <c r="I27" s="341"/>
      <c r="J27" s="341"/>
      <c r="K27" s="341"/>
      <c r="L27" s="49"/>
      <c r="M27" s="87">
        <f>'CBIS "Entire Worksheet" Screen'!F73</f>
        <v>0</v>
      </c>
      <c r="Q27" s="9"/>
    </row>
    <row r="28" spans="1:19" ht="20.100000000000001" customHeight="1">
      <c r="A28" s="4" t="s">
        <v>11</v>
      </c>
      <c r="D28" s="32"/>
      <c r="E28" s="32"/>
      <c r="F28" s="92">
        <f>SUM(F22:F27)</f>
        <v>0</v>
      </c>
      <c r="G28" s="77" t="s">
        <v>180</v>
      </c>
      <c r="H28" s="343" t="s">
        <v>112</v>
      </c>
      <c r="I28" s="343"/>
      <c r="J28" s="343"/>
      <c r="K28" s="343"/>
      <c r="L28" s="85">
        <f>'CBIS "Entire Worksheet" Screen'!E75</f>
        <v>7.0000000000000007E-2</v>
      </c>
      <c r="M28" s="2">
        <f>L28*(F49+M21)</f>
        <v>0</v>
      </c>
      <c r="Q28" s="9"/>
    </row>
    <row r="29" spans="1:19" ht="20.100000000000001" customHeight="1">
      <c r="A29" s="52" t="s">
        <v>10</v>
      </c>
      <c r="B29" s="53"/>
      <c r="C29" s="54" t="s">
        <v>3</v>
      </c>
      <c r="D29" s="89">
        <f>'CBIS "Entire Worksheet" Screen'!D37</f>
        <v>1</v>
      </c>
      <c r="E29" s="53"/>
      <c r="F29" s="56">
        <f>F28*D29</f>
        <v>0</v>
      </c>
      <c r="G29" s="76" t="s">
        <v>99</v>
      </c>
      <c r="H29" s="343" t="s">
        <v>113</v>
      </c>
      <c r="I29" s="343"/>
      <c r="J29" s="343"/>
      <c r="K29" s="343"/>
      <c r="L29" s="85">
        <f>'CBIS "Entire Worksheet" Screen'!E77</f>
        <v>0.02</v>
      </c>
      <c r="M29" s="2">
        <f>L29*(F49+M21)</f>
        <v>0</v>
      </c>
      <c r="O29" s="2"/>
      <c r="Q29" s="9"/>
    </row>
    <row r="30" spans="1:19" ht="20.100000000000001" customHeight="1">
      <c r="A30" s="4" t="s">
        <v>9</v>
      </c>
      <c r="C30" s="57" t="s">
        <v>1</v>
      </c>
      <c r="D30" s="58">
        <f>IF(J12="0",0,IF(J12&lt;13,ROUND(1.045^(J12/12)-1,4),IF(J12&lt;25,ROUND(1.045*1.05^((J12-12)/12)-1,4),IF(J12&lt;37,ROUND(1.045*1.05*1.035^((J12-24)/12)-1,4),ROUND(1.045*1.05*1.035*1.035^((J12-36)/12)-1,4)))))</f>
        <v>0</v>
      </c>
      <c r="F30" s="32">
        <f>ROUND(F29*D30,0)</f>
        <v>0</v>
      </c>
      <c r="Q30" s="9"/>
    </row>
    <row r="31" spans="1:19" ht="20.100000000000001" customHeight="1">
      <c r="A31" s="59" t="s">
        <v>8</v>
      </c>
      <c r="B31" s="15"/>
      <c r="C31" s="15"/>
      <c r="D31" s="15"/>
      <c r="E31" s="15"/>
      <c r="F31" s="60">
        <f>SUM(F29:F30)</f>
        <v>0</v>
      </c>
      <c r="G31" s="77" t="s">
        <v>95</v>
      </c>
      <c r="H31" s="343" t="s">
        <v>96</v>
      </c>
      <c r="I31" s="343"/>
      <c r="J31" s="343"/>
      <c r="K31" s="343"/>
      <c r="L31" s="85">
        <f>'CBIS "Entire Worksheet" Screen'!E79</f>
        <v>0</v>
      </c>
      <c r="M31" s="2">
        <f>ROUND(L31*F31,-3)</f>
        <v>0</v>
      </c>
      <c r="Q31" s="9"/>
    </row>
    <row r="32" spans="1:19" ht="20.100000000000001" customHeight="1">
      <c r="G32" s="77" t="s">
        <v>84</v>
      </c>
      <c r="H32" s="343" t="s">
        <v>94</v>
      </c>
      <c r="I32" s="343"/>
      <c r="J32" s="343"/>
      <c r="K32" s="343"/>
      <c r="L32" s="85">
        <f>'CBIS "Entire Worksheet" Screen'!E80</f>
        <v>0</v>
      </c>
      <c r="M32" s="2">
        <f>L32*F49</f>
        <v>0</v>
      </c>
      <c r="Q32" s="9"/>
    </row>
    <row r="33" spans="1:17" ht="20.100000000000001" customHeight="1">
      <c r="A33" s="6" t="s">
        <v>7</v>
      </c>
      <c r="G33" s="22" t="s">
        <v>85</v>
      </c>
      <c r="H33" s="341" t="str">
        <f>'CBIS "Entire Worksheet" Screen'!A81</f>
        <v>C. Miscellaneous Design Cost</v>
      </c>
      <c r="I33" s="341"/>
      <c r="J33" s="341"/>
      <c r="K33" s="341"/>
      <c r="M33" s="87">
        <f>'CBIS "Entire Worksheet" Screen'!F81</f>
        <v>0</v>
      </c>
      <c r="Q33" s="9"/>
    </row>
    <row r="34" spans="1:17" ht="20.100000000000001" customHeight="1">
      <c r="A34" s="344" t="s">
        <v>59</v>
      </c>
      <c r="B34" s="344"/>
      <c r="C34" s="85">
        <f>'CBIS "Entire Worksheet" Screen'!C42</f>
        <v>0.05</v>
      </c>
      <c r="D34" s="1" t="s">
        <v>6</v>
      </c>
      <c r="F34" s="32">
        <f>C34*F28</f>
        <v>0</v>
      </c>
      <c r="G34" s="77" t="s">
        <v>93</v>
      </c>
      <c r="H34" s="343" t="s">
        <v>92</v>
      </c>
      <c r="I34" s="343"/>
      <c r="J34" s="343"/>
      <c r="K34" s="343"/>
      <c r="L34" s="49"/>
      <c r="M34" s="87">
        <f>'CBIS "Entire Worksheet" Screen'!F83</f>
        <v>0</v>
      </c>
      <c r="Q34" s="9"/>
    </row>
    <row r="35" spans="1:17" ht="20.100000000000001" customHeight="1">
      <c r="A35" s="342" t="str">
        <f>'CBIS "Entire Worksheet" Screen'!A43</f>
        <v xml:space="preserve">B. </v>
      </c>
      <c r="B35" s="342"/>
      <c r="D35" s="32"/>
      <c r="E35" s="22" t="s">
        <v>80</v>
      </c>
      <c r="F35" s="87">
        <f>'CBIS "Entire Worksheet" Screen'!F43</f>
        <v>0</v>
      </c>
      <c r="G35" s="77" t="s">
        <v>84</v>
      </c>
      <c r="H35" s="343" t="s">
        <v>91</v>
      </c>
      <c r="I35" s="343"/>
      <c r="J35" s="343"/>
      <c r="K35" s="343"/>
      <c r="L35" s="49"/>
      <c r="M35" s="87">
        <f>'CBIS "Entire Worksheet" Screen'!F84</f>
        <v>0</v>
      </c>
      <c r="Q35" s="9"/>
    </row>
    <row r="36" spans="1:17" ht="20.100000000000001" customHeight="1">
      <c r="A36" s="342" t="str">
        <f>'CBIS "Entire Worksheet" Screen'!A44</f>
        <v xml:space="preserve">C. </v>
      </c>
      <c r="B36" s="342"/>
      <c r="D36" s="37"/>
      <c r="E36" s="22" t="s">
        <v>80</v>
      </c>
      <c r="F36" s="87">
        <f>'CBIS "Entire Worksheet" Screen'!F44</f>
        <v>0</v>
      </c>
      <c r="G36" s="76" t="s">
        <v>100</v>
      </c>
      <c r="H36" s="343" t="s">
        <v>90</v>
      </c>
      <c r="I36" s="343"/>
      <c r="J36" s="343"/>
      <c r="K36" s="343"/>
      <c r="L36" s="49"/>
      <c r="M36" s="87">
        <f>'CBIS "Entire Worksheet" Screen'!F86</f>
        <v>0</v>
      </c>
      <c r="O36" s="2"/>
      <c r="Q36" s="9"/>
    </row>
    <row r="37" spans="1:17" ht="20.100000000000001" customHeight="1">
      <c r="A37" s="61" t="s">
        <v>53</v>
      </c>
      <c r="B37" s="10"/>
      <c r="C37" s="10"/>
      <c r="D37" s="10"/>
      <c r="E37" s="10"/>
      <c r="F37" s="91">
        <f>SUM(F34:F36)</f>
        <v>0</v>
      </c>
      <c r="G37" s="46"/>
      <c r="L37" s="49"/>
      <c r="M37" s="48"/>
      <c r="O37" s="5"/>
      <c r="Q37" s="9"/>
    </row>
    <row r="38" spans="1:17" ht="20.100000000000001" customHeight="1">
      <c r="A38" s="4" t="s">
        <v>54</v>
      </c>
      <c r="C38" s="62" t="s">
        <v>3</v>
      </c>
      <c r="D38" s="63">
        <f>D29</f>
        <v>1</v>
      </c>
      <c r="F38" s="37">
        <f>F37*D38</f>
        <v>0</v>
      </c>
      <c r="G38" s="46"/>
      <c r="O38" s="5"/>
      <c r="Q38" s="9"/>
    </row>
    <row r="39" spans="1:17" ht="20.100000000000001" customHeight="1">
      <c r="A39" s="4" t="s">
        <v>58</v>
      </c>
      <c r="C39" s="62" t="s">
        <v>1</v>
      </c>
      <c r="D39" s="64">
        <f>D30</f>
        <v>0</v>
      </c>
      <c r="E39" s="22" t="s">
        <v>80</v>
      </c>
      <c r="F39" s="51">
        <f>ROUND(F38*D39,0)</f>
        <v>0</v>
      </c>
      <c r="G39" s="65" t="s">
        <v>0</v>
      </c>
      <c r="Q39" s="9"/>
    </row>
    <row r="40" spans="1:17" ht="20.100000000000001" customHeight="1">
      <c r="A40" s="59" t="s">
        <v>55</v>
      </c>
      <c r="B40" s="15"/>
      <c r="C40" s="15"/>
      <c r="D40" s="15"/>
      <c r="E40" s="15"/>
      <c r="F40" s="60">
        <f>SUM(F38:F39)</f>
        <v>0</v>
      </c>
      <c r="G40" s="46" t="s">
        <v>66</v>
      </c>
      <c r="M40" s="2">
        <f>M360</f>
        <v>0</v>
      </c>
      <c r="Q40" s="9"/>
    </row>
    <row r="41" spans="1:17" ht="20.100000000000001" customHeight="1">
      <c r="G41" s="46" t="s">
        <v>67</v>
      </c>
      <c r="H41" s="13"/>
      <c r="I41" s="13"/>
      <c r="J41" s="13"/>
      <c r="K41" s="13"/>
      <c r="L41" s="13"/>
      <c r="M41" s="66">
        <f>ROUND(SUM(M28:M33),-3)</f>
        <v>0</v>
      </c>
      <c r="Q41" s="9"/>
    </row>
    <row r="42" spans="1:17" ht="20.100000000000001" customHeight="1">
      <c r="A42" s="6" t="s">
        <v>13</v>
      </c>
      <c r="G42" s="46" t="s">
        <v>68</v>
      </c>
      <c r="L42" s="22" t="s">
        <v>73</v>
      </c>
      <c r="M42" s="87">
        <f>'CBIS "Entire Worksheet" Screen'!G91</f>
        <v>0</v>
      </c>
      <c r="Q42" s="9"/>
    </row>
    <row r="43" spans="1:17" ht="20.100000000000001" customHeight="1">
      <c r="A43" s="344" t="s">
        <v>12</v>
      </c>
      <c r="B43" s="344"/>
      <c r="C43" s="85">
        <f>'CBIS "Entire Worksheet" Screen'!C51</f>
        <v>0.05</v>
      </c>
      <c r="D43" s="1" t="s">
        <v>6</v>
      </c>
      <c r="F43" s="32">
        <f>C43*F28</f>
        <v>0</v>
      </c>
      <c r="G43" s="46" t="s">
        <v>69</v>
      </c>
      <c r="M43" s="2">
        <f>M41-M42</f>
        <v>0</v>
      </c>
      <c r="Q43" s="9"/>
    </row>
    <row r="44" spans="1:17" ht="20.100000000000001" customHeight="1">
      <c r="A44" s="342" t="str">
        <f>'CBIS "Entire Worksheet" Screen'!A52</f>
        <v xml:space="preserve">B. </v>
      </c>
      <c r="B44" s="342"/>
      <c r="E44" s="22" t="s">
        <v>80</v>
      </c>
      <c r="F44" s="87">
        <f>'CBIS "Entire Worksheet" Screen'!F52</f>
        <v>0</v>
      </c>
      <c r="G44" s="46" t="s">
        <v>81</v>
      </c>
      <c r="H44" s="13"/>
      <c r="I44" s="13"/>
      <c r="J44" s="13"/>
      <c r="K44" s="13"/>
      <c r="L44" s="13"/>
      <c r="M44" s="66">
        <f>ROUND(F49+SUM(M21:M27),-3)</f>
        <v>0</v>
      </c>
      <c r="Q44" s="9"/>
    </row>
    <row r="45" spans="1:17" ht="20.100000000000001" customHeight="1">
      <c r="A45" s="4" t="s">
        <v>5</v>
      </c>
      <c r="F45" s="91">
        <f>SUM(F43:F44)</f>
        <v>0</v>
      </c>
      <c r="G45" s="46" t="s">
        <v>70</v>
      </c>
      <c r="L45" s="22" t="s">
        <v>73</v>
      </c>
      <c r="M45" s="88">
        <f>'CBIS "Entire Worksheet" Screen'!G94</f>
        <v>0</v>
      </c>
      <c r="Q45" s="9"/>
    </row>
    <row r="46" spans="1:17" ht="20.100000000000001" customHeight="1">
      <c r="A46" s="52" t="s">
        <v>4</v>
      </c>
      <c r="B46" s="53"/>
      <c r="C46" s="54" t="s">
        <v>3</v>
      </c>
      <c r="D46" s="55">
        <f>D29</f>
        <v>1</v>
      </c>
      <c r="E46" s="53"/>
      <c r="F46" s="56">
        <f>F45*D46</f>
        <v>0</v>
      </c>
      <c r="G46" s="46" t="s">
        <v>71</v>
      </c>
      <c r="M46" s="2">
        <f>M44-M45</f>
        <v>0</v>
      </c>
      <c r="O46" s="2"/>
      <c r="Q46" s="9"/>
    </row>
    <row r="47" spans="1:17" ht="20.100000000000001" customHeight="1">
      <c r="A47" s="4" t="s">
        <v>2</v>
      </c>
      <c r="C47" s="57" t="s">
        <v>1</v>
      </c>
      <c r="D47" s="67">
        <f>D30</f>
        <v>0</v>
      </c>
      <c r="E47" s="22" t="s">
        <v>80</v>
      </c>
      <c r="F47" s="51">
        <f>ROUND(F46*D47,0)</f>
        <v>0</v>
      </c>
      <c r="G47" s="46" t="s">
        <v>72</v>
      </c>
      <c r="H47" s="68"/>
      <c r="I47" s="68"/>
      <c r="J47" s="68"/>
      <c r="K47" s="68"/>
      <c r="L47" s="68"/>
      <c r="M47" s="69">
        <f>SUM(M34:M35)</f>
        <v>0</v>
      </c>
      <c r="Q47" s="9"/>
    </row>
    <row r="48" spans="1:17" ht="20.100000000000001" customHeight="1">
      <c r="A48" s="59" t="s">
        <v>63</v>
      </c>
      <c r="B48" s="15"/>
      <c r="C48" s="15"/>
      <c r="D48" s="15"/>
      <c r="E48" s="15"/>
      <c r="F48" s="70">
        <f>SUM(F46:F47)</f>
        <v>0</v>
      </c>
      <c r="H48" s="3" t="s">
        <v>82</v>
      </c>
      <c r="M48" s="71">
        <f>SUM(M40,M41,M44,M47)</f>
        <v>0</v>
      </c>
    </row>
    <row r="49" spans="1:13" ht="27" customHeight="1">
      <c r="A49" s="72" t="s">
        <v>60</v>
      </c>
      <c r="D49" s="73"/>
      <c r="F49" s="2">
        <f>F48+F40+F31</f>
        <v>0</v>
      </c>
      <c r="H49" s="3"/>
      <c r="L49" s="22" t="s">
        <v>134</v>
      </c>
      <c r="M49" s="103">
        <f>IF(L13=0,0,"$"&amp;ROUND(F31/L13,0)&amp;"/GSF")</f>
        <v>0</v>
      </c>
    </row>
    <row r="50" spans="1:13" ht="15.6">
      <c r="A50" s="72"/>
      <c r="D50" s="73"/>
      <c r="F50" s="2"/>
      <c r="H50" s="3"/>
      <c r="L50" s="22" t="s">
        <v>135</v>
      </c>
      <c r="M50" s="103">
        <f>IF(L13=0,0,"$"&amp;ROUND(F49/L13,0)&amp;"/GSF")</f>
        <v>0</v>
      </c>
    </row>
    <row r="51" spans="1:13" ht="26.25" customHeight="1">
      <c r="F51" s="2"/>
      <c r="L51" s="102" t="s">
        <v>175</v>
      </c>
      <c r="M51" s="104">
        <f>IF(L13=0,0,"$"&amp;ROUND(M44/L13,0)&amp;"/GSF")</f>
        <v>0</v>
      </c>
    </row>
    <row r="52" spans="1:13" ht="67.5" customHeight="1">
      <c r="A52" s="11" t="s">
        <v>57</v>
      </c>
      <c r="B52" s="350">
        <f>'CBIS "Entire Worksheet" Screen'!A104</f>
        <v>0</v>
      </c>
      <c r="C52" s="350"/>
      <c r="D52" s="350"/>
      <c r="E52" s="350"/>
      <c r="F52" s="350"/>
      <c r="G52" s="350"/>
      <c r="H52" s="350"/>
      <c r="I52" s="350"/>
      <c r="J52" s="350"/>
      <c r="K52" s="350"/>
      <c r="L52" s="350"/>
      <c r="M52" s="350"/>
    </row>
    <row r="53" spans="1:13" ht="15.6">
      <c r="A53" s="74"/>
      <c r="B53" s="339"/>
      <c r="C53" s="340"/>
      <c r="D53" s="340"/>
      <c r="E53" s="340"/>
      <c r="F53" s="340"/>
      <c r="G53" s="340"/>
      <c r="H53" s="340"/>
      <c r="I53" s="340"/>
      <c r="J53" s="340"/>
      <c r="K53" s="340"/>
      <c r="L53" s="340"/>
      <c r="M53" s="340"/>
    </row>
    <row r="54" spans="1:13" ht="20.100000000000001" customHeight="1">
      <c r="A54" s="74"/>
      <c r="B54" s="74"/>
      <c r="C54" s="74"/>
      <c r="D54" s="74"/>
      <c r="E54" s="74"/>
      <c r="F54" s="74"/>
      <c r="G54" s="74"/>
      <c r="H54" s="74"/>
      <c r="I54" s="74"/>
      <c r="J54" s="74"/>
      <c r="K54" s="74"/>
      <c r="L54" s="74"/>
      <c r="M54" s="75"/>
    </row>
    <row r="55" spans="1:13" ht="20.100000000000001" customHeight="1">
      <c r="A55" s="74"/>
      <c r="B55" s="74"/>
      <c r="C55" s="74"/>
      <c r="D55" s="74"/>
      <c r="E55" s="74"/>
      <c r="F55" s="74"/>
      <c r="G55" s="74"/>
      <c r="H55" s="74"/>
      <c r="I55" s="74"/>
      <c r="J55" s="74"/>
      <c r="K55" s="74"/>
      <c r="L55" s="74"/>
      <c r="M55" s="74"/>
    </row>
    <row r="56" spans="1:13" ht="15.6">
      <c r="A56" s="74"/>
      <c r="B56" s="74"/>
      <c r="C56" s="74"/>
      <c r="D56" s="74"/>
      <c r="E56" s="74"/>
      <c r="F56" s="74"/>
      <c r="G56" s="74"/>
      <c r="H56" s="74"/>
      <c r="I56" s="74"/>
      <c r="J56" s="74"/>
      <c r="K56" s="74"/>
      <c r="L56" s="74"/>
      <c r="M56" s="74"/>
    </row>
    <row r="60" spans="1:13">
      <c r="B60" s="8"/>
      <c r="C60" s="8"/>
      <c r="D60" s="8"/>
      <c r="E60" s="8"/>
      <c r="F60" s="8"/>
    </row>
  </sheetData>
  <sheetProtection formatCells="0" formatColumns="0" formatRows="0" insertColumns="0" insertRows="0" deleteColumns="0" deleteRows="0"/>
  <mergeCells count="49">
    <mergeCell ref="B5:G5"/>
    <mergeCell ref="H31:K31"/>
    <mergeCell ref="H28:K28"/>
    <mergeCell ref="H29:K29"/>
    <mergeCell ref="H33:K33"/>
    <mergeCell ref="B18:D18"/>
    <mergeCell ref="B15:D15"/>
    <mergeCell ref="B6:G6"/>
    <mergeCell ref="B7:G7"/>
    <mergeCell ref="A1:M1"/>
    <mergeCell ref="I2:M4"/>
    <mergeCell ref="B3:G3"/>
    <mergeCell ref="B4:G4"/>
    <mergeCell ref="B2:C2"/>
    <mergeCell ref="L7:M7"/>
    <mergeCell ref="B8:G8"/>
    <mergeCell ref="C10:E10"/>
    <mergeCell ref="I10:L10"/>
    <mergeCell ref="K12:M12"/>
    <mergeCell ref="L13:M13"/>
    <mergeCell ref="L14:M14"/>
    <mergeCell ref="C16:D16"/>
    <mergeCell ref="C19:D19"/>
    <mergeCell ref="B52:M52"/>
    <mergeCell ref="A23:B23"/>
    <mergeCell ref="A22:B22"/>
    <mergeCell ref="A34:B34"/>
    <mergeCell ref="H26:K26"/>
    <mergeCell ref="H32:K32"/>
    <mergeCell ref="H34:K34"/>
    <mergeCell ref="H35:K35"/>
    <mergeCell ref="A36:B36"/>
    <mergeCell ref="A44:B44"/>
    <mergeCell ref="B53:M53"/>
    <mergeCell ref="B14:D14"/>
    <mergeCell ref="B17:D17"/>
    <mergeCell ref="A27:B27"/>
    <mergeCell ref="A26:B26"/>
    <mergeCell ref="A25:B25"/>
    <mergeCell ref="H36:K36"/>
    <mergeCell ref="A43:B43"/>
    <mergeCell ref="H27:K27"/>
    <mergeCell ref="H21:K21"/>
    <mergeCell ref="H22:K22"/>
    <mergeCell ref="H23:K23"/>
    <mergeCell ref="H24:K24"/>
    <mergeCell ref="H25:K25"/>
    <mergeCell ref="A24:B24"/>
    <mergeCell ref="A35:B35"/>
  </mergeCells>
  <dataValidations xWindow="870" yWindow="365" count="39">
    <dataValidation allowBlank="1" showInputMessage="1" showErrorMessage="1" prompt="(mm/dd/yyyy)" sqref="C11:C12 M5" xr:uid="{FEA40024-5A1E-458C-9567-2356F2D34E69}"/>
    <dataValidation allowBlank="1" showInputMessage="1" showErrorMessage="1" prompt="Number of months in design phase. Design end date will then calculate automatically. " sqref="E11" xr:uid="{F6C1D855-AAB6-429C-BE25-8F1BF4A1665D}"/>
    <dataValidation allowBlank="1" showInputMessage="1" showErrorMessage="1" prompt="Number of months in construction phase. End construction date will then calculate automatically. _x000a_" sqref="E12" xr:uid="{92374CE5-4162-4949-A644-1AF56B2B0500}"/>
    <dataValidation allowBlank="1" showInputMessage="1" showErrorMessage="1" prompt="Name of area 1, e.g. Performing Arts Center" sqref="B14 B17" xr:uid="{3D33C0E6-2723-421E-AE89-7133FB1B2B11}"/>
    <dataValidation allowBlank="1" showInputMessage="1" showErrorMessage="1" prompt="Name of area 2, e.g. Office Space" sqref="B15" xr:uid="{53831262-37EA-43BA-9EBF-7627E0E02E12}"/>
    <dataValidation allowBlank="1" showInputMessage="1" showErrorMessage="1" prompt="Name of area 2, e.g. Office Space_x000a_" sqref="B18" xr:uid="{F07473A7-28BD-4AEA-B79A-46E161487FB2}"/>
    <dataValidation allowBlank="1" showInputMessage="1" showErrorMessage="1" prompt="Rename structural elements as necessary" sqref="A24:A27" xr:uid="{7DDDC517-9B78-42AC-8B23-C86CEF8A25FB}"/>
    <dataValidation allowBlank="1" showInputMessage="1" showErrorMessage="1" prompt="Update Regional Construction Factor as necessary" sqref="D29 D46" xr:uid="{A35DA06B-370B-4ABB-AB9F-E4DE420D75B3}"/>
    <dataValidation allowBlank="1" showInputMessage="1" showErrorMessage="1" prompt="Add line items that are not included in the General Site Work, as necessary. E.g. retaining wall. " sqref="A35:A36" xr:uid="{A9064F0E-9E15-4995-BB35-E35BE0B6B824}"/>
    <dataValidation allowBlank="1" showInputMessage="1" showErrorMessage="1" prompt="If different than 5% default, explain in CEW Notes" sqref="C43 C34" xr:uid="{D3B0DECD-2230-4E2B-9442-306F98746042}"/>
    <dataValidation allowBlank="1" showInputMessage="1" showErrorMessage="1" prompt="Input dollar amounts for individual site items" sqref="F35:F36" xr:uid="{1E91302C-3043-4547-9E4F-4BD33B54A6C7}"/>
    <dataValidation allowBlank="1" showInputMessage="1" showErrorMessage="1" prompt="Add line item that is not included within the General Utility cost, as necessary. " sqref="A44" xr:uid="{5D0A0D37-2B15-40E5-BE48-EE9A7EC2767F}"/>
    <dataValidation allowBlank="1" showInputMessage="1" showErrorMessage="1" prompt="Update Regional Construction Factor as necessary_x000a_" sqref="D38" xr:uid="{E38F3440-4865-4FBC-B925-AD9EEDAC268B}"/>
    <dataValidation allowBlank="1" showInputMessage="1" showErrorMessage="1" prompt="Reduce to 5% when construction funding becomes the budget year request" sqref="L21" xr:uid="{76E8CD91-BD65-43B9-9E17-8E45583ACBA8}"/>
    <dataValidation allowBlank="1" showInputMessage="1" showErrorMessage="1" prompt="Update as necessary. Applies only to Higher Education agencies, and the Department of Public Safety and Correctional Services, or for a project that DGS approved the use of a construction manager." sqref="L23" xr:uid="{3F9E5BEF-FF23-428B-A852-C24709BCC1CE}"/>
    <dataValidation allowBlank="1" showInputMessage="1" showErrorMessage="1" prompt="Change to 0.5% if project will include Public Art. Requires at least 50% State funding and 15,000 GSF. " sqref="L24" xr:uid="{8BFDB16D-18BA-4FFA-96E6-16C4C24A4F51}"/>
    <dataValidation allowBlank="1" showInputMessage="1" showErrorMessage="1" prompt="Update as necessary" sqref="L25" xr:uid="{4652E920-4414-4EE5-8914-CFB4AFF74119}"/>
    <dataValidation allowBlank="1" showInputMessage="1" showErrorMessage="1" prompt="Add miscellaneous construction item if necessary" sqref="H27" xr:uid="{ECE42C57-CB21-450E-9C45-3512B04FAC9A}"/>
    <dataValidation allowBlank="1" showErrorMessage="1" prompt="_x000a_" sqref="G27" xr:uid="{5C7F3742-61BB-47F1-B5CB-DAA664AE98BB}"/>
    <dataValidation allowBlank="1" showInputMessage="1" showErrorMessage="1" prompt="Add cost of construction item, if applicable" sqref="M27" xr:uid="{B427488D-C687-4FFD-B39D-C6AB92AAF545}"/>
    <dataValidation allowBlank="1" showInputMessage="1" showErrorMessage="1" prompt="Update as necessary. Applies to buildings with complex mechanical electrical systems that require specific adjustments, testing, and training of personnel to operate. Default percentage is 1.5%. " sqref="L31" xr:uid="{7F919FDE-3592-4563-8475-941A49FFBE8E}"/>
    <dataValidation allowBlank="1" showInputMessage="1" showErrorMessage="1" prompt="For buildings of at least 7,500 GSF and if the project will achieve LEED Platinum or Net Zero Emissions. If the premium is grater than 0%, provide details on how the percentage was determined and what standards will be achieved in the Notes section." sqref="L22" xr:uid="{5CA75830-7246-419C-A352-C2D16339821F}"/>
    <dataValidation allowBlank="1" showInputMessage="1" showErrorMessage="1" prompt="Update as necessary. Explain any variance from standard percentages in CEW Notes." sqref="L28:L29" xr:uid="{C0BCEEF3-FC61-4590-82D9-AB3BFB0A7B4D}"/>
    <dataValidation allowBlank="1" showInputMessage="1" showErrorMessage="1" prompt="Explain any variances from default percentages here. Include additional notes as appropriate. " sqref="A52" xr:uid="{DF18EAC8-6056-4985-A941-444FBFA4DF49}"/>
    <dataValidation allowBlank="1" showInputMessage="1" showErrorMessage="1" promptTitle="Critial Path Management Schedule" prompt="Use only if the project does not have a construction manager (CM). Higher education agencies typical leave blank." sqref="M26" xr:uid="{E6375A1A-6FDD-4D12-BFD0-49606A24D535}"/>
    <dataValidation allowBlank="1" showInputMessage="1" showErrorMessage="1" prompt="Provide an estimate or use one of the following: _x000a_1. Form G (Equipment List)_x000a_2. Equipment Allowance Calculator (for higher ed. only)" sqref="M35" xr:uid="{E6E5CDD5-8F7E-4DDC-8263-EE5B121BC78C}"/>
    <dataValidation allowBlank="1" showInputMessage="1" showErrorMessage="1" prompt="Add cost of design item, if applicable" sqref="M33" xr:uid="{96F1B0CA-D8AB-4C6A-94DB-374E9FC1F31B}"/>
    <dataValidation allowBlank="1" showInputMessage="1" showErrorMessage="1" prompt="Rename to specific design item if applicable" sqref="H33:K33" xr:uid="{15398BE5-8365-4362-A6F0-7CCAC65C0325}"/>
    <dataValidation allowBlank="1" showInputMessage="1" showErrorMessage="1" prompt="Name of person completing this form" sqref="B8:G8" xr:uid="{7CF94C7C-992F-478D-B1E0-E2FBEF729A96}"/>
    <dataValidation allowBlank="1" showInputMessage="1" showErrorMessage="1" errorTitle="error" error="Choose From List" prompt="Enter subdivision/county" sqref="B7:G7" xr:uid="{C49F8AFA-EBE2-463F-AE10-3B327DA969E7}"/>
    <dataValidation errorStyle="warning" allowBlank="1" showInputMessage="1" showErrorMessage="1" errorTitle="Agency Error" error="Must choose from list" promptTitle="Sub Agency" prompt="Automatically populated by CBIS." sqref="B6:G6" xr:uid="{DBD25C94-FC7A-4130-9336-2C489D236B2F}"/>
    <dataValidation errorStyle="warning" allowBlank="1" showInputMessage="1" showErrorMessage="1" errorTitle="Facility Error" error="Must choose from list" promptTitle="Institution" prompt="Automatically populated by CBIS." sqref="B5:G5" xr:uid="{A3340380-3E94-4563-AF4C-BDB255DC37B5}"/>
    <dataValidation type="list" allowBlank="1" showInputMessage="1" showErrorMessage="1" promptTitle="Hint!" prompt="Must select from List" sqref="C10" xr:uid="{0D572F13-1B1A-4742-B521-250CC5BEADC0}">
      <formula1>$N$2:$N$8</formula1>
    </dataValidation>
    <dataValidation allowBlank="1" showInputMessage="1" showErrorMessage="1" prompt="Provide an estimate or use the calculations from one of the following: _x000a_1. Form G (Equipment List)_x000a_2. Equipment Allowance Calculator (for higher ed. only)" sqref="M34" xr:uid="{4BC1F025-7816-4642-8FA6-283A05B44919}"/>
    <dataValidation allowBlank="1" showInputMessage="1" showErrorMessage="1" prompt="If necessary, override the formula and put mm/dd/yyyy of the bid date." sqref="I11" xr:uid="{1B0D3967-E8B8-4A0F-B439-8175915A5B34}"/>
    <dataValidation allowBlank="1" showInputMessage="1" showErrorMessage="1" prompt="Official name of the project in CBIS, which is automatically populated by CBIS." sqref="B4:G4" xr:uid="{55C72F8B-591D-439A-AFC5-32E79D3A38EE}"/>
    <dataValidation allowBlank="1" showInputMessage="1" showErrorMessage="1" prompt="Type the title of your choice. If the project has more than one CEW, enter a distinctive name." sqref="B3:G3" xr:uid="{F45CDC6D-454B-493E-ADF3-172F0578BBE1}"/>
    <dataValidation allowBlank="1" showInputMessage="1" showErrorMessage="1" prompt="(mm/yyyy)" sqref="M6" xr:uid="{081181FF-59B6-4376-B455-259C1E3C016E}"/>
    <dataValidation type="list" allowBlank="1" showInputMessage="1" showErrorMessage="1" promptTitle="Hint!" prompt="Must select from List." sqref="I10" xr:uid="{54A1883E-DE15-468A-97F1-1A0F6E0FA776}">
      <formula1>$N$10:$N$16</formula1>
    </dataValidation>
  </dataValidations>
  <printOptions horizontalCentered="1"/>
  <pageMargins left="0.45" right="0.45" top="0.75" bottom="0.5" header="0.3" footer="0.3"/>
  <pageSetup scale="63" orientation="portrait" r:id="rId1"/>
  <headerFooter>
    <oddHeader>&amp;R&amp;"Arial,Regular"Date as of
&amp;D
&amp;T</oddHeader>
    <oddFooter>&amp;R&amp;"Arial,Regular"Page  &amp;P of &amp;N</oddFooter>
  </headerFooter>
  <ignoredErrors>
    <ignoredError sqref="G25:G26 G36" numberStoredAsText="1"/>
    <ignoredError sqref="G16:H1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4057ABB9A7224BA04FA34E0638E902" ma:contentTypeVersion="7" ma:contentTypeDescription="Create a new document." ma:contentTypeScope="" ma:versionID="af280cb27bba55e1e032c66af9bcf3fd">
  <xsd:schema xmlns:xsd="http://www.w3.org/2001/XMLSchema" xmlns:xs="http://www.w3.org/2001/XMLSchema" xmlns:p="http://schemas.microsoft.com/office/2006/metadata/properties" xmlns:ns1="http://schemas.microsoft.com/sharepoint/v3" xmlns:ns2="dd2056c3-961d-42e8-841d-5c99c18d8243" targetNamespace="http://schemas.microsoft.com/office/2006/metadata/properties" ma:root="true" ma:fieldsID="850daaea80863495414abe8bd27e5ff4" ns1:_="" ns2:_="">
    <xsd:import namespace="http://schemas.microsoft.com/sharepoint/v3"/>
    <xsd:import namespace="dd2056c3-961d-42e8-841d-5c99c18d8243"/>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2056c3-961d-42e8-841d-5c99c18d8243"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dd2056c3-961d-42e8-841d-5c99c18d82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F8654B-AEEF-4DCA-9A94-F4FF86F49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2056c3-961d-42e8-841d-5c99c18d82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6D487A-61F8-467B-9AAD-0780E346CEE4}">
  <ds:schemaRefs>
    <ds:schemaRef ds:uri="http://schemas.microsoft.com/office/2006/metadata/properties"/>
    <ds:schemaRef ds:uri="http://schemas.microsoft.com/office/infopath/2007/PartnerControls"/>
    <ds:schemaRef ds:uri="http://schemas.microsoft.com/sharepoint/v3"/>
    <ds:schemaRef ds:uri="dd2056c3-961d-42e8-841d-5c99c18d8243"/>
  </ds:schemaRefs>
</ds:datastoreItem>
</file>

<file path=customXml/itemProps3.xml><?xml version="1.0" encoding="utf-8"?>
<ds:datastoreItem xmlns:ds="http://schemas.openxmlformats.org/officeDocument/2006/customXml" ds:itemID="{78090DFE-906F-4528-A958-6B1909110A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CBIS "Entire Worksheet" Screen</vt:lpstr>
      <vt:lpstr>CBIS CEW Printout</vt:lpstr>
      <vt:lpstr>'CBIS "Entire Worksheet" Screen'!Print_Area</vt:lpstr>
      <vt:lpstr>'CBIS CEW Printout'!Print_Area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2027 CEW Excel Template</dc:title>
  <dc:creator>Goldman, Pamela</dc:creator>
  <cp:lastModifiedBy>Fiona Shirk -DBM-</cp:lastModifiedBy>
  <cp:lastPrinted>2021-05-08T16:23:29Z</cp:lastPrinted>
  <dcterms:created xsi:type="dcterms:W3CDTF">2012-03-13T19:26:57Z</dcterms:created>
  <dcterms:modified xsi:type="dcterms:W3CDTF">2025-10-09T20:51:24Z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0x010100C54057ABB9A7224BA04FA34E0638E902</vt:lpwstr>
  </property>
  <property fmtid="{D5CDD505-2E9C-101B-9397-08002B2CF9AE}" pid="3" name="Order">
    <vt:r8>127700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